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00" documentId="120_S{2AC9BD13-BADA-5192-A53E-5A8FF88502F6}" xr6:coauthVersionLast="47" xr6:coauthVersionMax="47" xr10:uidLastSave="{474A5EA4-7F3C-4470-A0CD-46A57DE387A0}"/>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<sst xmlns="http://schemas.openxmlformats.org/spreadsheetml/2006/main" count="181557" uniqueCount="39144">
  <si>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</si>
  <si>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</si>
  <si>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</si>
  <si>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</si>
  <si>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</si>
  <si>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</si>
  <si>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</si>
  <si>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</si>
  <si>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</si>
  <si>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</si>
  <si>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</si>
  <si>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</si>
  <si>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</si>
  <si>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</si>
  <si>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</si>
  <si>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</si>
  <si>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</si>
  <si>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</si>
  <si>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</si>
  <si>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</si>
  <si>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</si>
  <si>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</si>
  <si>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</si>
  <si>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</si>
  <si>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</si>
  <si>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</si>
  <si>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</si>
  <si>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</si>
  <si>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</si>
  <si>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</si>
  <si>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</si>
  <si>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</si>
  <si>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</si>
  <si>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</si>
  <si>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</si>
  <si>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</si>
  <si>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</si>
  <si>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</si>
  <si>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</si>
  <si>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</si>
  <si>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</si>
  <si>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</si>
  <si>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</si>
  <si>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</si>
  <si>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</si>
  <si>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</si>
  <si>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</si>
  <si>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</si>
  <si>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</si>
  <si>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</si>
  <si>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</si>
  <si>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</si>
  <si>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</si>
  <si>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</si>
  <si>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</si>
  <si>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</si>
  <si>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</si>
  <si>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</si>
  <si>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</si>
  <si>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</si>
  <si>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</si>
  <si>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</si>
  <si>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</si>
  <si>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</si>
  <si>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</si>
  <si>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</si>
  <si>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</si>
  <si>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</si>
  <si>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</si>
  <si>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</si>
  <si>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</si>
  <si>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</si>
  <si>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</si>
  <si>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</si>
  <si>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</si>
  <si>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</si>
  <si>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</si>
  <si>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</si>
  <si>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</si>
  <si>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</si>
  <si>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</si>
  <si>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</si>
  <si>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</si>
  <si>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</si>
  <si>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</si>
  <si>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</si>
  <si>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</si>
  <si>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</si>
  <si>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</si>
  <si>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</si>
  <si>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</si>
  <si>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</si>
  <si>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</si>
  <si>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</si>
  <si>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</si>
  <si>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</si>
  <si>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</si>
  <si>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</si>
  <si>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</si>
  <si>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</si>
  <si>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</si>
  <si>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</si>
  <si>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</si>
  <si>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</si>
  <si>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</si>
  <si>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</si>
  <si>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</si>
  <si>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</si>
  <si>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</si>
  <si>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</si>
  <si>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</si>
  <si>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</si>
  <si>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</si>
  <si>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</si>
  <si>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</si>
  <si>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</si>
  <si>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</si>
  <si>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</si>
  <si>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</si>
  <si>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</si>
  <si>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</si>
  <si>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</si>
  <si>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</si>
  <si>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</si>
  <si>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</si>
  <si>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</si>
  <si>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</si>
  <si>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</si>
  <si>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</si>
  <si>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</si>
  <si>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</si>
  <si>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</si>
  <si>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</si>
  <si>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</si>
  <si>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</si>
  <si>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</si>
  <si>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</si>
  <si>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</si>
  <si>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</si>
  <si>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</si>
  <si>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</si>
  <si>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</si>
  <si>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</si>
  <si>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</si>
  <si>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</si>
  <si>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</si>
  <si>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</si>
  <si>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</si>
  <si>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</si>
  <si>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</si>
  <si>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</si>
  <si>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</si>
  <si>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</si>
  <si>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</si>
  <si>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</si>
  <si>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</si>
  <si>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</si>
  <si>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</si>
  <si>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</si>
  <si>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</si>
  <si>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</si>
  <si>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</si>
  <si>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</si>
  <si>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</si>
  <si>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</si>
  <si>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</si>
  <si>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</si>
  <si>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</si>
  <si>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</si>
  <si>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</si>
  <si>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</si>
  <si>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</si>
  <si>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</si>
  <si>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</si>
  <si>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</si>
  <si>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</si>
  <si>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</si>
  <si>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</si>
  <si>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</si>
  <si>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</si>
  <si>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</si>
  <si>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</si>
  <si>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</si>
  <si>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</si>
  <si>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</si>
  <si>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</si>
  <si>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</si>
  <si>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</si>
  <si>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</si>
  <si>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</si>
  <si>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</si>
  <si>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</si>
  <si>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</si>
  <si>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</si>
  <si>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</si>
  <si>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</si>
  <si>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</si>
  <si>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</si>
  <si>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</si>
  <si>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</si>
  <si>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</si>
  <si>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</si>
  <si>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</si>
  <si>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</si>
  <si>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</si>
  <si>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</si>
  <si>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</si>
  <si>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</si>
  <si>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</si>
  <si>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</si>
  <si>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</si>
  <si>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</si>
  <si>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</si>
  <si>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</si>
  <si>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</si>
  <si>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</si>
  <si>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</si>
  <si>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</si>
  <si>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</si>
  <si>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</si>
  <si>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</si>
  <si>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</si>
  <si>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</si>
  <si>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</si>
  <si>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</si>
  <si>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</si>
  <si>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</si>
  <si>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</si>
  <si>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</si>
  <si>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</si>
  <si>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</si>
  <si>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</si>
  <si>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</si>
  <si>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</si>
  <si>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</si>
  <si>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</si>
  <si>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</si>
  <si>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</si>
  <si>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</si>
  <si>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</si>
  <si>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</si>
  <si>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</si>
  <si>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</si>
  <si>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</si>
  <si>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</si>
  <si>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</si>
  <si>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</si>
  <si>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</si>
  <si>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</si>
  <si>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</si>
  <si>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</si>
  <si>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</si>
  <si>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</si>
  <si>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</si>
  <si>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</si>
  <si>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</si>
  <si>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</si>
  <si>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</si>
  <si>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</si>
  <si>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</si>
  <si>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</si>
  <si>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</si>
  <si>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</si>
  <si>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</si>
  <si>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</si>
  <si>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</si>
  <si>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</si>
  <si>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</si>
  <si>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</si>
  <si>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</si>
  <si>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</si>
  <si>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</si>
  <si>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</si>
  <si>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</si>
  <si>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</si>
  <si>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</si>
  <si>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</si>
  <si>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</si>
  <si>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</si>
  <si>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</si>
  <si>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</si>
  <si>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</si>
  <si>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</si>
  <si>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</si>
  <si>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</si>
  <si>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</si>
  <si>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</si>
  <si>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</si>
  <si>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</si>
  <si>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</si>
  <si>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</si>
  <si>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</si>
  <si>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</si>
  <si>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</si>
  <si>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</si>
  <si>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</si>
  <si>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</si>
  <si>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</si>
  <si>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</si>
  <si>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</si>
  <si>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</si>
  <si>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</si>
  <si>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</si>
  <si>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</si>
  <si>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</si>
  <si>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</si>
  <si>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</si>
  <si>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</si>
  <si>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</si>
  <si>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</si>
  <si>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</si>
  <si>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</si>
  <si>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</si>
  <si>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</si>
  <si>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</si>
  <si>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</si>
  <si>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</si>
  <si>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</si>
  <si>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</si>
  <si>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</si>
  <si>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</si>
  <si>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</si>
  <si>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</si>
  <si>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</si>
  <si>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</si>
  <si>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</si>
  <si>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</si>
  <si>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</si>
  <si>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</si>
  <si>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</si>
  <si>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</si>
  <si>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</si>
  <si>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</si>
  <si>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</si>
  <si>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</si>
  <si>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</si>
  <si>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</si>
  <si>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</si>
  <si>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</si>
  <si>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</si>
  <si>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</si>
  <si>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</si>
  <si>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</si>
  <si>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</si>
  <si>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</si>
  <si>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</si>
  <si>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</si>
  <si>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</si>
  <si>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</si>
  <si>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</si>
  <si>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</si>
  <si>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</si>
  <si>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</si>
  <si>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</si>
  <si>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</si>
  <si>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</si>
  <si>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</si>
  <si>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</si>
  <si>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</si>
  <si>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</si>
  <si>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</si>
  <si>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</si>
  <si>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</si>
  <si>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</si>
  <si>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</si>
  <si>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</si>
  <si>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</si>
  <si>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</si>
  <si>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</si>
  <si>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</si>
  <si>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</si>
  <si>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</si>
  <si>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</si>
  <si>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</si>
  <si>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</si>
  <si>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</si>
  <si>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</si>
  <si>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</si>
  <si>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</si>
  <si>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</si>
  <si>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</si>
  <si>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</si>
  <si>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</si>
  <si>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</si>
  <si>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</si>
  <si>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</si>
  <si>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</si>
  <si>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</si>
  <si>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</si>
  <si>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</si>
  <si>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</si>
  <si>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</si>
  <si>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</si>
  <si>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</si>
  <si>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</si>
  <si>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</si>
  <si>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</si>
  <si>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</si>
  <si>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</si>
  <si>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</si>
  <si>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</si>
  <si>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</si>
  <si>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</si>
  <si>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</si>
  <si>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</si>
  <si>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</si>
  <si>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</si>
  <si>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</si>
  <si>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</si>
  <si>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</si>
  <si>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</si>
  <si>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</si>
  <si>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</si>
  <si>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</si>
  <si>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</si>
  <si>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</si>
  <si>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</si>
  <si>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</si>
  <si>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</si>
  <si>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</si>
  <si>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</si>
  <si>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</si>
  <si>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</si>
  <si>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</si>
  <si>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</si>
  <si>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</si>
  <si>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</si>
  <si>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</si>
  <si>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</si>
  <si>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</si>
  <si>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</si>
  <si>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</si>
  <si>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</si>
  <si>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</si>
  <si>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</si>
  <si>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</si>
  <si>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</si>
  <si>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</si>
  <si>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</si>
  <si>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</si>
  <si>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</si>
  <si>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</si>
  <si>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</si>
  <si>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</si>
  <si>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</si>
  <si>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</si>
  <si>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</si>
  <si>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</si>
  <si>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</si>
  <si>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</si>
  <si>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</si>
  <si>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</si>
  <si>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</si>
  <si>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</si>
  <si>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</si>
  <si>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</si>
  <si>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</si>
  <si>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</si>
  <si>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</si>
  <si>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</si>
  <si>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</si>
  <si>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</si>
  <si>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</si>
  <si>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</si>
  <si>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</si>
  <si>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</si>
  <si>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</si>
  <si>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</si>
  <si>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</si>
  <si>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</si>
  <si>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</si>
  <si>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</si>
  <si>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</si>
  <si>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</si>
  <si>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</si>
  <si>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</si>
  <si>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</si>
  <si>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</si>
  <si>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</si>
  <si>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</si>
  <si>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</si>
  <si>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</si>
  <si>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</si>
  <si>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</si>
  <si>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</si>
  <si>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</si>
  <si>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</si>
  <si>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</si>
  <si>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</si>
  <si>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</si>
  <si>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</si>
  <si>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</si>
  <si>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</si>
  <si>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</si>
  <si>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</si>
  <si>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</si>
  <si>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</si>
  <si>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</si>
  <si>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</si>
  <si>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</si>
  <si>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</si>
  <si>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</si>
  <si>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</si>
  <si>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</si>
  <si>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</si>
  <si>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</si>
  <si>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</si>
  <si>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</si>
  <si>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</si>
  <si>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</si>
  <si>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</si>
  <si>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</si>
  <si>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</si>
  <si>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</si>
  <si>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</si>
  <si>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</si>
  <si>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</si>
  <si>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</si>
  <si>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</si>
  <si>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</si>
  <si>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</si>
  <si>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</si>
  <si>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</si>
  <si>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</si>
  <si>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</si>
  <si>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</si>
  <si>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</si>
  <si>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</si>
  <si>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</si>
  <si>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</si>
  <si>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</si>
  <si>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</si>
  <si>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</si>
  <si>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</si>
  <si>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</si>
  <si>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</si>
  <si>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</si>
  <si>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</si>
  <si>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</si>
  <si>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</si>
  <si>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</si>
  <si>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</si>
  <si>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</si>
  <si>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</si>
  <si>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</si>
  <si>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</si>
  <si>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</si>
  <si>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</si>
  <si>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</si>
  <si>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</si>
  <si>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</si>
  <si>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</si>
  <si>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</si>
  <si>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</si>
  <si>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</si>
  <si>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</si>
  <si>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</si>
  <si>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</si>
  <si>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</si>
  <si>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</si>
  <si>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</si>
  <si>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</si>
  <si>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</si>
  <si>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</si>
  <si>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</si>
  <si>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</si>
  <si>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</si>
  <si>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</si>
  <si>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</si>
  <si>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</si>
  <si>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</si>
  <si>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</si>
  <si>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</si>
  <si>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</si>
  <si>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</si>
  <si>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</si>
  <si>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</si>
  <si>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</si>
  <si>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</si>
  <si>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</si>
  <si>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</si>
  <si>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</si>
  <si>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</si>
  <si>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</si>
  <si>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</si>
  <si>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</si>
  <si>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</si>
  <si>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</si>
  <si>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</si>
  <si>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</si>
  <si>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</si>
  <si>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</si>
  <si>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</si>
  <si>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</si>
  <si>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</si>
  <si>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</si>
  <si>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</si>
  <si>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</si>
  <si>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</si>
  <si>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</si>
  <si>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</si>
  <si>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</si>
  <si>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</si>
  <si>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</si>
  <si>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</si>
  <si>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</si>
  <si>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</si>
  <si>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</si>
  <si>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</si>
  <si>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</si>
  <si>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</si>
  <si>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</si>
  <si>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</si>
  <si>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</si>
  <si>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</si>
  <si>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</si>
  <si>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</si>
  <si>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</si>
  <si>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</si>
  <si>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</si>
  <si>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</si>
  <si>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</si>
  <si>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</si>
  <si>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</si>
  <si>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</si>
  <si>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</si>
  <si>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</si>
  <si>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</si>
  <si>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</si>
  <si>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</si>
  <si>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</si>
  <si>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</si>
  <si>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</si>
  <si>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</si>
  <si>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</si>
  <si>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</si>
  <si>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</si>
  <si>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</si>
  <si>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</si>
  <si>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</si>
  <si>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</si>
  <si>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</si>
  <si>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</si>
  <si>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</si>
  <si>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</si>
  <si>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</si>
  <si>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</si>
  <si>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</si>
  <si>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</si>
  <si>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</si>
  <si>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</si>
  <si>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</si>
  <si>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</si>
  <si>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</si>
  <si>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</si>
  <si>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</si>
  <si>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</si>
  <si>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</si>
  <si>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</si>
  <si>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</si>
  <si>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</si>
  <si>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</si>
  <si>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</si>
  <si>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</si>
  <si>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</si>
  <si>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</si>
  <si>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</si>
  <si>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</si>
  <si>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</si>
  <si>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</si>
  <si>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</si>
  <si>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</si>
  <si>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</si>
  <si>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</si>
  <si>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</si>
  <si>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</si>
  <si>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</si>
  <si>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</si>
  <si>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</si>
  <si>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</si>
  <si>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</si>
  <si>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</si>
  <si>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</si>
  <si>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</si>
  <si>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</si>
  <si>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</si>
  <si>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</si>
  <si>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</si>
  <si>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</si>
  <si>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</si>
  <si>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</si>
  <si>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</si>
  <si>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</si>
  <si>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</si>
  <si>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</si>
  <si>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</si>
  <si>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</si>
  <si>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</si>
  <si>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</si>
  <si>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</si>
  <si>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</si>
  <si>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</si>
  <si>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</si>
  <si>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</si>
  <si>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</si>
  <si>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</si>
  <si>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</si>
  <si>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</si>
  <si>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</si>
  <si>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</si>
  <si>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</si>
  <si>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</si>
  <si>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</si>
  <si>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</si>
  <si>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</si>
  <si>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</si>
  <si>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</si>
  <si>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</si>
  <si>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</si>
  <si>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</si>
  <si>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</si>
  <si>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</si>
  <si>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</si>
  <si>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</si>
  <si>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</si>
  <si>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</si>
  <si>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</si>
  <si>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</si>
  <si>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</si>
  <si>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</si>
  <si>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</si>
  <si>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</si>
  <si>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</si>
  <si>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</si>
  <si>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</si>
  <si>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</si>
  <si>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</si>
  <si>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</si>
  <si>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</si>
  <si>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</si>
  <si>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</si>
  <si>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</si>
  <si>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</si>
  <si>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</si>
  <si>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</si>
  <si>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</si>
  <si>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</si>
  <si>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</si>
  <si>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</si>
  <si>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</si>
  <si>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</si>
  <si>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</si>
  <si>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</si>
  <si>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</si>
  <si>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</si>
  <si>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</si>
  <si>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</si>
  <si>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</si>
  <si>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</si>
  <si>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</si>
  <si>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</si>
  <si>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</si>
  <si>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</si>
  <si>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</si>
  <si>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</si>
  <si>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</si>
  <si>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</si>
  <si>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</si>
  <si>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</si>
  <si>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</si>
  <si>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</si>
  <si>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</si>
  <si>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</si>
  <si>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</si>
  <si>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</si>
  <si>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</si>
  <si>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</si>
  <si>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</si>
  <si>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</si>
  <si>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</si>
  <si>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</si>
  <si>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</si>
  <si>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</si>
  <si>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</si>
  <si>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</si>
  <si>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</si>
  <si>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</si>
  <si>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</si>
  <si>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</si>
  <si>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</si>
  <si>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</si>
  <si>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</si>
  <si>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</si>
  <si>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</si>
  <si>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</si>
  <si>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</si>
  <si>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</si>
  <si>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</si>
  <si>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</si>
  <si>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</si>
  <si>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</si>
  <si>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</si>
  <si>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</si>
  <si>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</si>
  <si>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</si>
  <si>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</si>
  <si>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</si>
  <si>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</si>
  <si>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</si>
  <si>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</si>
  <si>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</si>
  <si>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</si>
  <si>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</si>
  <si>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</si>
  <si>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</si>
  <si>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</si>
  <si>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</si>
  <si>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</si>
  <si>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</si>
  <si>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</si>
  <si>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</si>
  <si>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</si>
  <si>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</si>
  <si>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</si>
  <si>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</si>
  <si>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</si>
  <si>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</si>
  <si>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</si>
  <si>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</si>
  <si>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</si>
  <si>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</si>
  <si>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</si>
  <si>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</si>
  <si>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</si>
  <si>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</si>
  <si>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</si>
  <si>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</si>
  <si>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</si>
  <si>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</si>
  <si>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</si>
  <si>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</si>
  <si>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</si>
  <si>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</si>
  <si>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</si>
  <si>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</si>
  <si>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</si>
  <si>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</si>
  <si>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</si>
  <si>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</si>
  <si>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</si>
  <si>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</si>
  <si>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</si>
  <si>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</si>
  <si>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</si>
  <si>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</si>
  <si>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</si>
  <si>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</si>
  <si>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</si>
  <si>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</si>
  <si>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</si>
  <si>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</si>
  <si>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</si>
  <si>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</si>
  <si>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</si>
  <si>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</si>
  <si>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</si>
  <si>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</si>
  <si>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</si>
  <si>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</si>
  <si>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</si>
  <si>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</si>
  <si>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</si>
  <si>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</si>
  <si>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</si>
  <si>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</si>
  <si>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</si>
  <si>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</si>
  <si>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</si>
  <si>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</si>
  <si>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</si>
  <si>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</si>
  <si>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</si>
  <si>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</si>
  <si>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</si>
  <si>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</si>
  <si>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</si>
  <si>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</si>
  <si>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</si>
  <si>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</si>
  <si>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</si>
  <si>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</si>
  <si>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</si>
  <si>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</si>
  <si>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</si>
  <si>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</si>
  <si>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</si>
  <si>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</si>
  <si>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</si>
  <si>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</si>
  <si>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</si>
  <si>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</si>
  <si>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</si>
  <si>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</si>
  <si>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</si>
  <si>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</si>
  <si>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</si>
  <si>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</si>
  <si>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</si>
  <si>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</si>
  <si>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</si>
  <si>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</si>
  <si>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</si>
  <si>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</si>
  <si>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</si>
  <si>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</si>
  <si>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</si>
  <si>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</si>
  <si>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</si>
  <si>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</si>
  <si>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</si>
  <si>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</si>
  <si>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</si>
  <si>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</si>
  <si>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</si>
  <si>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</si>
  <si>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</si>
  <si>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</si>
  <si>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</si>
  <si>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</si>
  <si>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</si>
  <si>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</si>
  <si>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</si>
  <si>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</si>
  <si>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</si>
  <si>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</si>
  <si>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</si>
  <si>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</si>
  <si>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</si>
  <si>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</si>
  <si>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</si>
  <si>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</si>
  <si>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</si>
  <si>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</si>
  <si>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</si>
  <si>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</si>
  <si>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</si>
  <si>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</si>
  <si>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</si>
  <si>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</si>
  <si>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</si>
  <si>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</si>
  <si>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</si>
  <si>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</si>
  <si>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</si>
  <si>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</si>
  <si>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</si>
  <si>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</si>
  <si>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</si>
  <si>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</si>
  <si>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</si>
  <si>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</si>
  <si>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</si>
  <si>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</si>
  <si>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</si>
  <si>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</si>
  <si>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</si>
  <si>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</si>
  <si>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</si>
  <si>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</si>
  <si>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</si>
  <si>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</si>
  <si>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</si>
  <si>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</si>
  <si>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</si>
  <si>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</si>
  <si>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</si>
  <si>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</si>
  <si>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</si>
  <si>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</si>
  <si>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</si>
  <si>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</si>
  <si>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</si>
  <si>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</si>
  <si>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</si>
  <si>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</si>
  <si>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</si>
  <si>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</si>
  <si>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</si>
  <si>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</si>
  <si>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</si>
  <si>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</si>
  <si>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</si>
  <si>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</si>
  <si>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</si>
  <si>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</si>
  <si>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</si>
  <si>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</si>
  <si>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</si>
  <si>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</si>
  <si>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</si>
  <si>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</si>
  <si>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</si>
  <si>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</si>
  <si>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</si>
  <si>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</si>
  <si>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</si>
  <si>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</si>
  <si>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</si>
  <si>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</si>
  <si>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</si>
  <si>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</si>
  <si>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</si>
  <si>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</si>
  <si>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</si>
  <si>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</si>
  <si>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</si>
  <si>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</si>
  <si>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</si>
  <si>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</si>
  <si>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</si>
  <si>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</si>
  <si>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</si>
  <si>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</si>
  <si>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</si>
  <si>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</si>
  <si>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</si>
  <si>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</si>
  <si>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</si>
  <si>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</si>
  <si>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</si>
  <si>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</si>
  <si>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</si>
  <si>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</si>
  <si>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</si>
  <si>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</si>
  <si>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</si>
  <si>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</si>
  <si>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</si>
  <si>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</si>
  <si>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</si>
  <si>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</si>
  <si>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</si>
  <si>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</si>
  <si>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</si>
  <si>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</si>
  <si>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</si>
  <si>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</si>
  <si>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</si>
  <si>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</si>
  <si>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</si>
  <si>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</si>
  <si>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</si>
  <si>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</si>
  <si>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</si>
  <si>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</si>
  <si>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</si>
  <si>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</si>
  <si>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</si>
  <si>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</si>
  <si>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</si>
  <si>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</si>
  <si>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</si>
  <si>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</si>
  <si>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</si>
  <si>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</si>
  <si>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</si>
  <si>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</si>
  <si>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</si>
  <si>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</si>
  <si>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</si>
  <si>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</si>
  <si>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</si>
  <si>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</si>
  <si>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</si>
  <si>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</si>
  <si>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</si>
  <si>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</si>
  <si>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</si>
  <si>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</si>
  <si>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</si>
  <si>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</si>
  <si>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</si>
  <si>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</si>
  <si>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</si>
  <si>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</si>
  <si>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</si>
  <si>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</si>
  <si>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</si>
  <si>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</si>
  <si>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</si>
  <si>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</si>
  <si>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</si>
  <si>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</si>
  <si>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</si>
  <si>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</si>
  <si>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</si>
  <si>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</si>
  <si>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</si>
  <si>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</si>
  <si>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</si>
  <si>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</si>
  <si>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</si>
  <si>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</si>
  <si>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</si>
  <si>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</si>
  <si>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</si>
  <si>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</si>
  <si>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</si>
  <si>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</si>
  <si>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</si>
  <si>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</si>
  <si>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</si>
  <si>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</si>
  <si>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</si>
  <si>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</si>
  <si>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</si>
  <si>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</si>
  <si>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</si>
  <si>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</si>
  <si>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</si>
  <si>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</si>
  <si>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</si>
  <si>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</si>
  <si>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</si>
  <si>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</si>
  <si>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</si>
  <si>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</si>
  <si>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</si>
  <si>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</si>
  <si>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</si>
  <si>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</si>
  <si>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</si>
  <si>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</si>
  <si>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</si>
  <si>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</si>
  <si>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</si>
  <si>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</si>
  <si>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</si>
  <si>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</si>
  <si>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</si>
  <si>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</si>
  <si>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</si>
  <si>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</si>
  <si>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</si>
  <si>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</si>
  <si>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</si>
  <si>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</si>
  <si>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</si>
  <si>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</si>
  <si>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</si>
  <si>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</si>
  <si>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</si>
  <si>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</si>
  <si>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</si>
  <si>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</si>
  <si>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</si>
  <si>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</si>
  <si>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</si>
  <si>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</si>
  <si>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</si>
  <si>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</si>
  <si>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</si>
  <si>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</si>
  <si>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</si>
  <si>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</si>
  <si>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</si>
  <si>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</si>
  <si>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</si>
  <si>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</si>
  <si>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</si>
  <si>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</si>
  <si>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</si>
  <si>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</si>
  <si>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</si>
  <si>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</si>
  <si>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</si>
  <si>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</si>
  <si>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</si>
  <si>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</si>
  <si>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</si>
  <si>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</si>
  <si>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</si>
  <si>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</si>
  <si>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</si>
  <si>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</si>
  <si>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</si>
  <si>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</si>
  <si>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</si>
  <si>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</si>
  <si>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</si>
  <si>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</si>
  <si>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</si>
  <si>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</si>
  <si>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</si>
  <si>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</si>
  <si>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</si>
  <si>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</si>
  <si>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</si>
  <si>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</si>
  <si>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</si>
  <si>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</si>
  <si>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</si>
  <si>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</si>
  <si>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</si>
  <si>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</si>
  <si>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</si>
  <si>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</si>
  <si>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</si>
  <si>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</si>
  <si>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</si>
  <si>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</si>
  <si>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</si>
  <si>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</si>
  <si>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</si>
  <si>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</si>
  <si>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</si>
  <si>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</si>
  <si>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</si>
  <si>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</si>
  <si>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</si>
  <si>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</si>
  <si>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</si>
  <si>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</si>
  <si>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</si>
  <si>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</si>
  <si>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</si>
  <si>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</si>
  <si>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</si>
  <si>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</si>
  <si>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</si>
  <si>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</si>
  <si>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</si>
  <si>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</si>
  <si>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</si>
  <si>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</si>
  <si>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</si>
  <si>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</si>
  <si>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</si>
  <si>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</si>
  <si>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</si>
  <si>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</si>
  <si>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</si>
  <si>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</si>
  <si>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</si>
  <si>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</si>
  <si>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</si>
  <si>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</si>
  <si>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</si>
  <si>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</si>
  <si>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</si>
  <si>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</si>
  <si>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</si>
  <si>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</si>
  <si>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</si>
  <si>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</si>
  <si>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</si>
  <si>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</si>
  <si>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</si>
  <si>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</si>
  <si>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</si>
  <si>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</si>
  <si>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</si>
  <si>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</si>
  <si>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</si>
  <si>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</si>
  <si>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</si>
  <si>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</si>
  <si>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</si>
  <si>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</si>
  <si>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</si>
  <si>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</si>
  <si>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</si>
  <si>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</si>
  <si>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</si>
  <si>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</si>
  <si>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</si>
  <si>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</si>
  <si>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</si>
  <si>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</si>
  <si>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</si>
  <si>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</si>
  <si>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</si>
  <si>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</si>
  <si>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</si>
  <si>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</si>
  <si>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</si>
  <si>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</si>
  <si>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</si>
  <si>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</si>
  <si>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</si>
  <si>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</si>
  <si>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</si>
  <si>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</si>
  <si>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</si>
  <si>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</si>
  <si>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</si>
  <si>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</si>
  <si>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</si>
  <si>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</si>
  <si>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</si>
  <si>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</si>
  <si>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</si>
  <si>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</si>
  <si>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</si>
  <si>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</si>
  <si>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</si>
  <si>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</si>
  <si>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</si>
  <si>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</si>
  <si>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</si>
  <si>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</si>
  <si>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</si>
  <si>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</si>
  <si>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</si>
  <si>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</si>
  <si>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</si>
  <si>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</si>
  <si>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</si>
  <si>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</si>
  <si>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</si>
  <si>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</si>
  <si>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</si>
  <si>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</si>
  <si>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</si>
  <si>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</si>
  <si>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</si>
  <si>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</si>
  <si>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</si>
  <si>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</si>
  <si>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</si>
  <si>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</si>
  <si>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</si>
  <si>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</si>
  <si>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</si>
  <si>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</si>
  <si>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</si>
  <si>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</si>
  <si>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</si>
  <si>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</si>
  <si>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</si>
  <si>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</si>
  <si>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</si>
  <si>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</si>
  <si>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</si>
  <si>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</si>
  <si>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</si>
  <si>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</si>
  <si>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</si>
  <si>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</si>
  <si>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</si>
  <si>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</si>
  <si>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</si>
  <si>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</si>
  <si>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</si>
  <si>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</si>
  <si>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</si>
  <si>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</si>
  <si>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</si>
  <si>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</si>
  <si>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</si>
  <si>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</si>
  <si>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</si>
  <si>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</si>
  <si>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</si>
  <si>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</si>
  <si>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</si>
  <si>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</si>
  <si>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</si>
  <si>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</si>
  <si>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</si>
  <si>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</si>
  <si>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</si>
  <si>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</si>
  <si>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</si>
  <si>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</si>
  <si>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</si>
  <si>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</si>
  <si>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</si>
  <si>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</si>
  <si>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</si>
  <si>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</si>
  <si>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</si>
  <si>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</si>
  <si>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</si>
  <si>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</si>
  <si>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</si>
  <si>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</si>
  <si>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</si>
  <si>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</si>
  <si>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</si>
  <si>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</si>
  <si>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</si>
  <si>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</si>
  <si>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</si>
  <si>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</si>
  <si>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</si>
  <si>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</si>
  <si>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</si>
  <si>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</si>
  <si>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</si>
  <si>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</si>
  <si>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</si>
  <si>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</si>
  <si>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</si>
  <si>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</si>
  <si>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</si>
  <si>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</si>
  <si>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</si>
  <si>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</si>
  <si>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</si>
  <si>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</si>
  <si>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</si>
  <si>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</si>
  <si>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</si>
  <si>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</si>
  <si>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</si>
  <si>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</si>
  <si>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</si>
  <si>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</si>
  <si>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</si>
  <si>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</si>
  <si>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</si>
  <si>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</si>
  <si>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</si>
  <si>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</si>
  <si>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</si>
  <si>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</si>
  <si>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</si>
  <si>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</si>
  <si>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</si>
  <si>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</si>
  <si>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</si>
  <si>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</si>
  <si>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</si>
  <si>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</si>
  <si>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</si>
  <si>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</si>
  <si>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</si>
  <si>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</si>
  <si>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</si>
  <si>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</si>
  <si>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</si>
  <si>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</si>
  <si>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</si>
  <si>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</si>
  <si>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</si>
  <si>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</si>
  <si>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</si>
  <si>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</si>
  <si>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</si>
  <si>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</si>
  <si>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</si>
  <si>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</si>
  <si>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</si>
  <si>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</si>
  <si>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</si>
  <si>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</si>
  <si>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</si>
  <si>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</si>
  <si>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</si>
  <si>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</si>
  <si>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</si>
  <si>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</si>
  <si>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</si>
  <si>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</si>
  <si>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</si>
  <si>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</si>
  <si>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</si>
  <si>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</si>
  <si>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</si>
  <si>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</si>
  <si>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</si>
  <si>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</si>
  <si>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</si>
  <si>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</si>
  <si>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</si>
  <si>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</si>
  <si>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</si>
  <si>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</si>
  <si>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</si>
  <si>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</si>
  <si>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</si>
  <si>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</si>
  <si>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</si>
  <si>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</si>
  <si>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</si>
  <si>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</si>
  <si>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</si>
  <si>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</si>
  <si>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</si>
  <si>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</si>
  <si>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</si>
  <si>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</si>
  <si>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</si>
  <si>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</si>
  <si>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</si>
  <si>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</si>
  <si>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</si>
  <si>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</si>
  <si>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</si>
  <si>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</si>
  <si>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</si>
  <si>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</si>
  <si>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</si>
  <si>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</si>
  <si>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</si>
  <si>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</si>
  <si>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</si>
  <si>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</si>
  <si>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</si>
  <si>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</si>
  <si>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</si>
  <si>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</si>
  <si>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</si>
  <si>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</si>
  <si>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</si>
  <si>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</si>
  <si>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</si>
  <si>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</si>
  <si>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</si>
  <si>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</si>
  <si>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</si>
  <si>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</si>
  <si>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</si>
  <si>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</si>
  <si>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</si>
  <si>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</si>
  <si>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</si>
  <si>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</si>
  <si>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</si>
  <si>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</si>
  <si>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</si>
  <si>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</si>
  <si>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</si>
  <si>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</si>
  <si>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</si>
  <si>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</si>
  <si>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</si>
  <si>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</si>
  <si>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</si>
  <si>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</si>
  <si>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</si>
  <si>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</si>
  <si>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</si>
  <si>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</si>
  <si>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</si>
  <si>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</si>
  <si>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</si>
  <si>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</si>
  <si>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</si>
  <si>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</si>
  <si>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</si>
  <si>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</si>
  <si>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</si>
  <si>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</si>
  <si>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</si>
  <si>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</si>
  <si>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</si>
  <si>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</si>
  <si>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</si>
  <si>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</si>
  <si>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</si>
  <si>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</si>
  <si>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</si>
  <si>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</si>
  <si>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</si>
  <si>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</si>
  <si>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</si>
  <si>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</si>
  <si>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</si>
  <si>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</si>
  <si>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</si>
  <si>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</si>
  <si>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</si>
  <si>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</si>
  <si>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</si>
  <si>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</si>
  <si>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</si>
  <si>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</si>
  <si>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</si>
  <si>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</si>
  <si>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</si>
  <si>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</si>
  <si>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</si>
  <si>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</si>
  <si>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</si>
  <si>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</si>
  <si>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</si>
  <si>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</si>
  <si>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</si>
  <si>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</si>
  <si>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</si>
  <si>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</si>
  <si>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</si>
  <si>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</si>
  <si>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</si>
  <si>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</si>
  <si>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</si>
  <si>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</si>
  <si>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</si>
  <si>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</si>
  <si>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</si>
  <si>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</si>
  <si>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</si>
  <si>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</si>
  <si>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</si>
  <si>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</si>
  <si>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</si>
  <si>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</si>
  <si>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</si>
  <si>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</si>
  <si>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</si>
  <si>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</si>
  <si>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</si>
  <si>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</si>
  <si>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</si>
  <si>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</si>
  <si>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</si>
  <si>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</si>
  <si>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</si>
  <si>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</si>
  <si>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</si>
  <si>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</si>
  <si>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</si>
  <si>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</si>
  <si>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</si>
  <si>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</si>
  <si>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</si>
  <si>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</si>
  <si>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</si>
  <si>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</si>
  <si>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</si>
  <si>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</si>
  <si>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</si>
  <si>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</si>
  <si>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</si>
  <si>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</si>
  <si>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</si>
  <si>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</si>
  <si>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</si>
  <si>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</si>
  <si>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</si>
  <si>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</si>
  <si>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</si>
  <si>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</si>
  <si>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</si>
  <si>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</si>
  <si>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</si>
  <si>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</si>
  <si>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</si>
  <si>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</si>
  <si>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</si>
  <si>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</si>
  <si>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</si>
  <si>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</si>
  <si>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</si>
  <si>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</si>
  <si>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</si>
  <si>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</si>
  <si>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</si>
  <si>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</si>
  <si>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</si>
  <si>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</si>
  <si>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</si>
  <si>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</si>
  <si>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</si>
  <si>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</si>
  <si>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</si>
  <si>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</si>
  <si>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</si>
  <si>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</si>
  <si>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</si>
  <si>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</si>
  <si>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</si>
  <si>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</si>
  <si>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</si>
  <si>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</si>
  <si>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</si>
  <si>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</si>
  <si>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</si>
  <si>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</si>
  <si>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</si>
  <si>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</si>
  <si>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</si>
  <si>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</si>
  <si>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</si>
  <si>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</si>
  <si>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</si>
  <si>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</si>
  <si>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</si>
  <si>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</si>
  <si>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</si>
  <si>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</si>
  <si>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</si>
  <si>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</si>
  <si>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</si>
  <si>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</si>
  <si>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</si>
  <si>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</si>
  <si>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</si>
  <si>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</si>
  <si>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</si>
  <si>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</si>
  <si>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</si>
  <si>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</si>
  <si>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</si>
  <si>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</si>
  <si>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</si>
  <si>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</si>
  <si>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</si>
  <si>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</si>
  <si>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</si>
  <si>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</si>
  <si>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</si>
  <si>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</si>
  <si>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</si>
  <si>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</si>
  <si>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</si>
  <si>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</si>
  <si>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</si>
  <si>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</si>
  <si>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</si>
  <si>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</si>
  <si>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</si>
  <si>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</si>
  <si>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</si>
  <si>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</si>
  <si>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</si>
  <si>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</si>
  <si>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</si>
  <si>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</si>
  <si>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</si>
  <si>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</si>
  <si>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</si>
  <si>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</si>
  <si>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</si>
  <si>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</si>
  <si>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</si>
  <si>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</si>
  <si>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</si>
  <si>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</si>
  <si>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</si>
  <si>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</si>
  <si>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</si>
  <si>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</si>
  <si>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</si>
  <si>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</si>
  <si>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</si>
  <si>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</si>
  <si>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</si>
  <si>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</si>
  <si>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</si>
  <si>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</si>
  <si>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</si>
  <si>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</si>
  <si>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</si>
  <si>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</si>
  <si>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</si>
  <si>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</si>
  <si>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</si>
  <si>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</si>
  <si>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</si>
  <si>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</si>
  <si>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</si>
  <si>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</si>
  <si>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</si>
  <si>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</si>
  <si>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</si>
  <si>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</si>
  <si>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</si>
  <si>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</si>
  <si>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</si>
  <si>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</si>
  <si>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</si>
  <si>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</si>
  <si>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</si>
  <si>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</si>
  <si>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</si>
  <si>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</si>
  <si>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</si>
  <si>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</si>
  <si>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</si>
  <si>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</si>
  <si>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</si>
  <si>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</si>
  <si>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</si>
  <si>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</si>
  <si>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</si>
  <si>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</si>
  <si>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</si>
  <si>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</si>
  <si>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</si>
  <si>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</si>
  <si>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</si>
  <si>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</si>
  <si>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</si>
  <si>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</si>
  <si>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</si>
  <si>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</si>
  <si>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</si>
  <si>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</si>
  <si>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</si>
  <si>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</si>
  <si>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</si>
  <si>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</si>
  <si>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</si>
  <si>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</si>
  <si>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</si>
  <si>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</si>
  <si>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</si>
  <si>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</si>
  <si>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</si>
  <si>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</si>
  <si>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</si>
  <si>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</si>
  <si>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</si>
  <si>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</si>
  <si>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</si>
  <si>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</si>
  <si>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</si>
  <si>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</si>
  <si>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</si>
  <si>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</si>
  <si>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</si>
  <si>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</si>
  <si>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</si>
  <si>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</si>
  <si>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</si>
  <si>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</si>
  <si>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</si>
  <si>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</si>
  <si>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</si>
  <si>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</si>
  <si>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</si>
  <si>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</si>
  <si>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</si>
  <si>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</si>
  <si>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</si>
  <si>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</si>
  <si>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</si>
  <si>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</si>
  <si>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</si>
  <si>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</si>
  <si>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</si>
  <si>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</si>
  <si>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</si>
  <si>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</si>
  <si>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</si>
  <si>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</si>
  <si>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</si>
  <si>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</si>
  <si>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</si>
  <si>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</si>
  <si>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</si>
  <si>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</si>
  <si>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</si>
  <si>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</si>
  <si>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</si>
  <si>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</si>
  <si>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</si>
  <si>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</si>
  <si>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</si>
  <si>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</si>
  <si>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</si>
  <si>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</si>
  <si>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</si>
  <si>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</si>
  <si>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</si>
  <si>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</si>
  <si>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</si>
  <si>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</si>
  <si>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</si>
  <si>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</si>
  <si>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</si>
  <si>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</si>
  <si>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</si>
  <si>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</si>
  <si>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</si>
  <si>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</si>
  <si>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</si>
  <si>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</si>
  <si>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</si>
  <si>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</si>
  <si>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</si>
  <si>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</si>
  <si>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</si>
  <si>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</si>
  <si>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</si>
  <si>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</si>
  <si>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</si>
  <si>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</si>
  <si>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</si>
  <si>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</si>
  <si>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</si>
  <si>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</si>
  <si>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</si>
  <si>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</si>
  <si>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</si>
  <si>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</si>
  <si>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</si>
  <si>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</si>
  <si>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</si>
  <si>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</si>
  <si>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</si>
  <si>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</si>
  <si>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</si>
  <si>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</si>
  <si>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</si>
  <si>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</si>
  <si>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</si>
  <si>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</si>
  <si>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</si>
  <si>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</si>
  <si>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</si>
  <si>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</si>
  <si>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</si>
  <si>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</si>
  <si>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</si>
  <si>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</si>
  <si>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</si>
  <si>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</si>
  <si>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</si>
  <si>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</si>
  <si>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</si>
  <si>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</si>
  <si>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</si>
  <si>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</si>
  <si>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</si>
  <si>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</si>
  <si>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</si>
  <si>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</si>
  <si>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</si>
  <si>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</si>
  <si>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</si>
  <si>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</si>
  <si>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</si>
  <si>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</si>
  <si>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</si>
  <si>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</si>
  <si>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</si>
  <si>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</si>
  <si>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</si>
  <si>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</si>
  <si>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</si>
  <si>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</si>
  <si>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</si>
  <si>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</si>
  <si>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</si>
  <si>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</si>
  <si>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</si>
  <si>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</si>
  <si>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</si>
  <si>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</si>
  <si>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</si>
  <si>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</si>
  <si>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</si>
  <si>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</si>
  <si>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</si>
  <si>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</si>
  <si>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</si>
  <si>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</si>
  <si>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</si>
  <si>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</si>
  <si>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</si>
  <si>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</si>
  <si>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</si>
  <si>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</si>
  <si>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</si>
  <si>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</si>
  <si>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</si>
  <si>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</si>
  <si>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</si>
  <si>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</si>
  <si>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</si>
  <si>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</si>
  <si>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</si>
  <si>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</si>
  <si>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</si>
  <si>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</si>
  <si>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</si>
  <si>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</si>
  <si>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</si>
  <si>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</si>
  <si>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</si>
  <si>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</si>
  <si>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</si>
  <si>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</si>
  <si>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</si>
  <si>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</si>
  <si>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</si>
  <si>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</si>
  <si>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</si>
  <si>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</si>
  <si>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</si>
  <si>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</si>
  <si>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</si>
  <si>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</si>
  <si>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</si>
  <si>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</si>
  <si>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</si>
  <si>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</si>
  <si>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</si>
  <si>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</si>
  <si>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</si>
  <si>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</si>
  <si>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</si>
  <si>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</si>
  <si>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</si>
  <si>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</si>
  <si>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</si>
  <si>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</si>
  <si>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</si>
  <si>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</si>
  <si>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</si>
  <si>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</si>
  <si>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</si>
  <si>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</si>
  <si>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</si>
  <si>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</si>
  <si>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</si>
  <si>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</si>
  <si>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</si>
  <si>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</si>
  <si>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</si>
  <si>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</si>
  <si>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</si>
  <si>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</si>
  <si>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</si>
  <si>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</si>
  <si>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</si>
  <si>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</si>
  <si>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</si>
  <si>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</si>
  <si>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</si>
  <si>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</si>
  <si>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</si>
  <si>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</si>
  <si>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</si>
  <si>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</si>
  <si>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</si>
  <si>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</si>
  <si>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</si>
  <si>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</si>
  <si>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</si>
  <si>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</si>
  <si>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</si>
  <si>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</si>
  <si>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</si>
  <si>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</si>
  <si>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</si>
  <si>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</si>
  <si>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</si>
  <si>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</si>
  <si>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</si>
  <si>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</si>
  <si>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</si>
  <si>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</si>
  <si>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</si>
  <si>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</si>
  <si>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</si>
  <si>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</si>
  <si>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</si>
  <si>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</si>
  <si>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</si>
  <si>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</si>
  <si>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</si>
  <si>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</si>
  <si>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</si>
  <si>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</si>
  <si>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</si>
  <si>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</si>
  <si>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</si>
  <si>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</si>
  <si>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</si>
  <si>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</si>
  <si>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</si>
  <si>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</si>
  <si>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</si>
  <si>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</si>
  <si>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</si>
  <si>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</si>
  <si>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</si>
  <si>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</si>
  <si>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</si>
  <si>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</si>
  <si>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</si>
  <si>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</si>
  <si>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</si>
  <si>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</si>
  <si>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</si>
  <si>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</si>
  <si>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</si>
  <si>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</si>
  <si>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</si>
  <si>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</si>
  <si>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</si>
  <si>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</si>
  <si>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</si>
  <si>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</si>
  <si>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</si>
  <si>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</si>
  <si>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</si>
  <si>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</si>
  <si>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</si>
  <si>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</si>
  <si>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</si>
  <si>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</si>
  <si>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</si>
  <si>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</si>
  <si>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</si>
  <si>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</si>
  <si>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</si>
  <si>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</si>
  <si>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</si>
  <si>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</si>
  <si>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</si>
  <si>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</si>
  <si>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</si>
  <si>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</si>
  <si>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</si>
  <si>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</si>
  <si>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</si>
  <si>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</si>
  <si>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</si>
  <si>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</si>
  <si>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</si>
  <si>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</si>
  <si>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</si>
  <si>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</si>
  <si>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</si>
  <si>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</si>
  <si>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</si>
  <si>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</si>
  <si>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</si>
  <si>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</si>
  <si>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</si>
  <si>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</si>
  <si>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</si>
  <si>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</si>
  <si>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</si>
  <si>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</si>
  <si>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</si>
  <si>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</si>
  <si>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</si>
  <si>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</si>
  <si>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</si>
  <si>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</si>
  <si>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</si>
  <si>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</si>
  <si>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</si>
  <si>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</si>
  <si>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</si>
  <si>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</si>
  <si>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</si>
  <si>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</si>
  <si>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</si>
  <si>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</si>
  <si>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</si>
  <si>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</si>
  <si>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</si>
  <si>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</si>
  <si>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</si>
  <si>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</si>
  <si>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</si>
  <si>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</si>
  <si>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</si>
  <si>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</si>
  <si>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</si>
  <si>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</si>
  <si>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</si>
  <si>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</si>
  <si>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</si>
  <si>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</si>
  <si>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</si>
  <si>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</si>
  <si>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</si>
  <si>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</si>
  <si>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</si>
  <si>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</si>
  <si>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</si>
  <si>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</si>
  <si>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</si>
  <si>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</si>
  <si>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</si>
  <si>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</si>
  <si>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</si>
  <si>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</si>
  <si>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</si>
  <si>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</si>
  <si>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</si>
  <si>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</si>
  <si>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</si>
  <si>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</si>
  <si>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</si>
  <si>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</si>
  <si>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</si>
  <si>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</si>
  <si>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</si>
  <si>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</si>
  <si>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</si>
  <si>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</si>
  <si>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</si>
  <si>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</si>
  <si>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</si>
  <si>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</si>
  <si>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</si>
  <si>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</si>
  <si>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</si>
  <si>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</si>
  <si>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</si>
  <si>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</si>
  <si>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</si>
  <si>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</si>
  <si>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</si>
  <si>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</si>
  <si>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</si>
  <si>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</si>
  <si>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</si>
  <si>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</si>
  <si>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</si>
  <si>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</si>
  <si>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</si>
  <si>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</si>
  <si>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</si>
  <si>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</si>
  <si>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</si>
  <si>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</si>
  <si>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</si>
  <si>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</si>
  <si>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</si>
  <si>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</si>
  <si>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</si>
  <si>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</si>
  <si>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</si>
  <si>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</si>
  <si>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</si>
  <si>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</si>
  <si>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</si>
  <si>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</si>
  <si>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</si>
  <si>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</si>
  <si>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</si>
  <si>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</si>
  <si>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</si>
  <si>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</si>
  <si>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</si>
  <si>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</si>
  <si>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</si>
  <si>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</si>
  <si>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</si>
  <si>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</si>
  <si>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</si>
  <si>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</si>
  <si>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</si>
  <si>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</si>
  <si>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</si>
  <si>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</si>
  <si>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</si>
  <si>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</si>
  <si>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</si>
  <si>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</si>
  <si>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</si>
  <si>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</si>
  <si>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</si>
  <si>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</si>
  <si>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</si>
  <si>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</si>
  <si>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</si>
  <si>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</si>
  <si>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</si>
  <si>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</si>
  <si>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</si>
  <si>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</si>
  <si>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</si>
  <si>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</si>
  <si>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</si>
  <si>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</si>
  <si>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</si>
  <si>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</si>
  <si>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</si>
  <si>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</si>
  <si>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</si>
  <si>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</si>
  <si>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</si>
  <si>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</si>
  <si>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</si>
  <si>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</si>
  <si>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</si>
  <si>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</si>
  <si>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</si>
  <si>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</si>
  <si>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</si>
  <si>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</si>
  <si>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</si>
  <si>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</si>
  <si>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</si>
  <si>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</si>
  <si>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</si>
  <si>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</si>
  <si>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</si>
  <si>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</si>
  <si>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</si>
  <si>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</si>
  <si>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</si>
  <si>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</si>
  <si>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</si>
  <si>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</si>
  <si>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</si>
  <si>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</si>
  <si>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</si>
  <si>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</si>
  <si>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</si>
  <si>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</si>
  <si>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</si>
  <si>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</si>
  <si>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</si>
  <si>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</si>
  <si>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</si>
  <si>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</si>
  <si>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</si>
  <si>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</si>
  <si>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</si>
  <si>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</si>
  <si>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</si>
  <si>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</si>
  <si>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</si>
  <si>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</si>
  <si>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</si>
  <si>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</si>
  <si>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</si>
  <si>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</si>
  <si>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</si>
  <si>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</si>
  <si>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</si>
  <si>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</si>
  <si>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</si>
  <si>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</si>
  <si>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</si>
  <si>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</si>
  <si>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</si>
  <si>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</si>
  <si>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</si>
  <si>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</si>
  <si>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</si>
  <si>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</si>
  <si>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</si>
  <si>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</si>
  <si>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</si>
  <si>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</si>
  <si>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</si>
  <si>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</si>
  <si>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</si>
  <si>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</si>
  <si>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</si>
  <si>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</si>
  <si>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</si>
  <si>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</si>
  <si>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</si>
  <si>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</si>
  <si>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</si>
  <si>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</si>
  <si>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</si>
  <si>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</si>
  <si>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</si>
  <si>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</si>
  <si>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</si>
  <si>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</si>
  <si>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</si>
  <si>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</si>
  <si>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</si>
  <si>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</si>
  <si>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</si>
  <si>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</si>
  <si>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</si>
  <si>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</si>
  <si>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</si>
  <si>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</si>
  <si>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</si>
  <si>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</si>
  <si>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</si>
  <si>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</si>
  <si>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</si>
  <si>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</si>
  <si>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</si>
  <si>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</si>
  <si>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</si>
  <si>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</si>
  <si>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</si>
  <si>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</si>
  <si>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</si>
  <si>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</si>
  <si>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</si>
  <si>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</si>
  <si>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</si>
  <si>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</si>
  <si>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</si>
  <si>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</si>
  <si>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</si>
  <si>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</si>
  <si>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</si>
  <si>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</si>
  <si>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</si>
  <si>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</si>
  <si>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</si>
  <si>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</si>
  <si>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</si>
  <si>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</si>
  <si>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</si>
  <si>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</si>
  <si>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</si>
  <si>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</si>
  <si>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</si>
  <si>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</si>
  <si>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</si>
  <si>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</si>
  <si>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</si>
  <si>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</si>
  <si>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</si>
  <si>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</si>
  <si>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</si>
  <si>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</si>
  <si>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</si>
  <si>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</si>
  <si>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</si>
  <si>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</si>
  <si>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</si>
  <si>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</si>
  <si>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</si>
  <si>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</si>
  <si>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</si>
  <si>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</si>
  <si>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</si>
  <si>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</si>
  <si>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</si>
  <si>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</si>
  <si>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</si>
  <si>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</si>
  <si>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</si>
  <si>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</si>
  <si>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</si>
  <si>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</si>
  <si>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</si>
  <si>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</si>
  <si>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</si>
  <si>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</si>
  <si>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</si>
  <si>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</si>
  <si>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</si>
  <si>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</si>
  <si>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</si>
  <si>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</si>
  <si>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</si>
  <si>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</si>
  <si>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</si>
  <si>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</si>
  <si>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</si>
  <si>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</si>
  <si>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</si>
  <si>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</si>
  <si>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</si>
  <si>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</si>
  <si>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</si>
  <si>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</si>
  <si>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</si>
  <si>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</si>
  <si>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</si>
  <si>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</si>
  <si>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</si>
  <si>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</si>
  <si>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</si>
  <si>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</si>
  <si>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</si>
  <si>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</si>
  <si>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</si>
  <si>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</si>
  <si>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</si>
  <si>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</si>
  <si>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</si>
  <si>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</si>
  <si>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</si>
  <si>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</si>
  <si>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</si>
  <si>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</si>
  <si>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</si>
  <si>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</si>
  <si>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</si>
  <si>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</si>
  <si>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</si>
  <si>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</si>
  <si>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</si>
  <si>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</si>
  <si>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</si>
  <si>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</si>
  <si>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</si>
  <si>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</si>
  <si>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</si>
  <si>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</si>
  <si>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</si>
  <si>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</si>
  <si>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</si>
  <si>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</si>
  <si>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</si>
  <si>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</si>
  <si>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</si>
  <si>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</si>
  <si>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</si>
  <si>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</si>
  <si>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</si>
  <si>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</si>
  <si>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</si>
  <si>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</si>
  <si>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</si>
  <si>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</si>
  <si>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</si>
  <si>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</si>
  <si>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</si>
  <si>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</si>
  <si>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</si>
  <si>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</si>
  <si>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</si>
  <si>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</si>
  <si>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</si>
  <si>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</si>
  <si>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</si>
  <si>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</si>
  <si>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</si>
  <si>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</si>
  <si>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</si>
  <si>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</si>
  <si>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</si>
  <si>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</si>
  <si>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</si>
  <si>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</si>
  <si>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</si>
  <si>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</si>
  <si>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</si>
  <si>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</si>
  <si>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</si>
  <si>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</si>
  <si>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</si>
  <si>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</si>
  <si>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</si>
  <si>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</si>
  <si>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</si>
  <si>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</si>
  <si>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</si>
  <si>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</si>
  <si>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</si>
  <si>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</si>
  <si>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</si>
  <si>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</si>
  <si>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</si>
  <si>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</si>
  <si>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</si>
  <si>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</si>
  <si>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</si>
  <si>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</si>
  <si>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</si>
  <si>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</si>
  <si>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</si>
  <si>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</si>
  <si>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</si>
  <si>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</si>
  <si>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</si>
  <si>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</si>
  <si>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</si>
  <si>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</si>
  <si>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</si>
  <si>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</si>
  <si>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</si>
  <si>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</si>
  <si>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</si>
  <si>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</si>
  <si>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</si>
  <si>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</si>
  <si>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</si>
  <si>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</si>
  <si>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</si>
  <si>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</si>
  <si>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</si>
  <si>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</si>
  <si>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</si>
  <si>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</si>
  <si>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</si>
  <si>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</si>
  <si>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</si>
  <si>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</si>
  <si>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</si>
  <si>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</si>
  <si>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</si>
  <si>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</si>
  <si>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</si>
  <si>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</si>
  <si>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</si>
  <si>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</si>
  <si>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</si>
  <si>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</si>
  <si>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</si>
  <si>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</si>
  <si>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</si>
  <si>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</si>
  <si>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</si>
  <si>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</si>
  <si>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</si>
  <si>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</si>
  <si>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</si>
  <si>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</si>
  <si>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</si>
  <si>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</si>
  <si>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</si>
  <si>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</si>
  <si>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</si>
  <si>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</si>
  <si>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</si>
  <si>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</si>
  <si>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</si>
  <si>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</si>
  <si>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</si>
  <si>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</si>
  <si>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</si>
  <si>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</si>
  <si>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</si>
  <si>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</si>
  <si>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</si>
  <si>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</si>
  <si>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</si>
  <si>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</si>
  <si>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</si>
  <si>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</si>
  <si>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</si>
  <si>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</si>
  <si>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</si>
  <si>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</si>
  <si>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</si>
  <si>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</si>
  <si>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</si>
  <si>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</si>
  <si>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</si>
  <si>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</si>
  <si>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</si>
  <si>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</si>
  <si>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</si>
  <si>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</si>
  <si>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</si>
  <si>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</si>
  <si>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</si>
  <si>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</si>
  <si>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</si>
  <si>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</si>
  <si>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</si>
  <si>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</si>
  <si>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</si>
  <si>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</si>
  <si>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</si>
  <si>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</si>
  <si>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</si>
  <si>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</si>
  <si>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</si>
  <si>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</si>
  <si>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</si>
  <si>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</si>
  <si>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</si>
  <si>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</si>
  <si>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</si>
  <si>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</si>
  <si>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</si>
  <si>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</si>
  <si>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</si>
  <si>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</si>
  <si>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</si>
  <si>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</si>
  <si>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</si>
  <si>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</si>
  <si>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</si>
  <si>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</si>
  <si>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</si>
  <si>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</si>
  <si>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</si>
  <si>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</si>
  <si>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</si>
  <si>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</si>
  <si>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</si>
  <si>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</si>
  <si>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</si>
  <si>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</si>
  <si>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</si>
  <si>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</si>
  <si>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</si>
  <si>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</si>
  <si>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</si>
  <si>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</si>
  <si>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</si>
  <si>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</si>
  <si>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</si>
  <si>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</si>
  <si>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</si>
  <si>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</si>
  <si>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</si>
  <si>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</si>
  <si>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</si>
  <si>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</si>
  <si>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</si>
  <si>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</si>
  <si>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</si>
  <si>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</si>
  <si>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</si>
  <si>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</si>
  <si>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</si>
  <si>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</si>
  <si>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</si>
  <si>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</si>
  <si>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</si>
  <si>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</si>
  <si>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</si>
  <si>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</si>
  <si>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</si>
  <si>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</si>
  <si>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</si>
  <si>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</si>
  <si>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</si>
  <si>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</si>
  <si>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</si>
  <si>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</si>
  <si>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</si>
  <si>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</si>
  <si>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</si>
  <si>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</si>
  <si>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</si>
  <si>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</si>
  <si>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</si>
  <si>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</si>
  <si>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</si>
  <si>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</si>
  <si>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</si>
  <si>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</si>
  <si>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</si>
  <si>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</si>
  <si>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</si>
  <si>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</si>
  <si>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</si>
  <si>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</si>
  <si>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</si>
  <si>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</si>
  <si>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</si>
  <si>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</si>
  <si>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</si>
  <si>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</si>
  <si>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</si>
  <si>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</si>
  <si>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</si>
  <si>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</si>
  <si>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</si>
  <si>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</si>
  <si>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</si>
  <si>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</si>
  <si>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</si>
  <si>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</si>
  <si>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</si>
  <si>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</si>
  <si>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</si>
  <si>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</si>
  <si>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</si>
  <si>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</si>
  <si>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</si>
  <si>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</si>
  <si>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</si>
  <si>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</si>
  <si>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</si>
  <si>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</si>
  <si>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</si>
  <si>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</si>
  <si>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</si>
  <si>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</si>
  <si>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</si>
  <si>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</si>
  <si>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</si>
  <si>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</si>
  <si>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</si>
  <si>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</si>
  <si>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</si>
  <si>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</si>
  <si>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</si>
  <si>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</si>
  <si>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</si>
  <si>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</si>
  <si>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</si>
  <si>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</si>
  <si>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</si>
  <si>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</si>
  <si>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</si>
  <si>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</si>
  <si>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</si>
  <si>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</si>
  <si>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</si>
  <si>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</si>
  <si>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</si>
  <si>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</si>
  <si>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</si>
  <si>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</si>
  <si>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</si>
  <si>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</si>
  <si>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</si>
  <si>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</si>
  <si>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</si>
  <si>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</si>
  <si>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</si>
  <si>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</si>
  <si>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</si>
  <si>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</si>
  <si>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</si>
  <si>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</si>
  <si>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</si>
  <si>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</si>
  <si>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</si>
  <si>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</si>
  <si>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</si>
  <si>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</si>
  <si>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</si>
  <si>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</si>
  <si>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</si>
  <si>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</si>
  <si>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</si>
  <si>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</si>
  <si>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</si>
  <si>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</si>
  <si>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</si>
  <si>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</si>
  <si>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</si>
  <si>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</si>
  <si>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</si>
  <si>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</si>
  <si>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</si>
  <si>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</si>
  <si>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</si>
  <si>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</si>
  <si>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</si>
  <si>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</si>
  <si>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</si>
  <si>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</si>
  <si>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</si>
  <si>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</si>
  <si>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</si>
  <si>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</si>
  <si>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</si>
  <si>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</si>
  <si>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</si>
  <si>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</si>
  <si>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</si>
  <si>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</si>
  <si>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</si>
  <si>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</si>
  <si>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</si>
  <si>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</si>
  <si>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</si>
  <si>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</si>
  <si>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</si>
  <si>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</si>
  <si>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</si>
  <si>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</si>
  <si>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</si>
  <si>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</si>
  <si>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</si>
  <si>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</si>
  <si>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</si>
  <si>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</si>
  <si>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</si>
  <si>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</si>
  <si>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</si>
  <si>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</si>
  <si>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</si>
  <si>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</si>
  <si>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</si>
  <si>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</si>
  <si>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</si>
  <si>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</si>
  <si>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</si>
  <si>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</si>
  <si>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</si>
  <si>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</si>
  <si>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</si>
  <si>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</si>
  <si>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</si>
  <si>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</si>
  <si>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</si>
  <si>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</si>
  <si>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</si>
  <si>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</si>
  <si>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</si>
  <si>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</si>
  <si>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</si>
  <si>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</si>
  <si>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</si>
  <si>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</si>
  <si>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</si>
  <si>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</si>
  <si>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</si>
  <si>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</si>
  <si>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</si>
  <si>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</si>
  <si>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</si>
  <si>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</si>
  <si>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</si>
  <si>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</si>
  <si>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</si>
  <si>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</si>
  <si>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</si>
  <si>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</si>
  <si>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</si>
  <si>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</si>
  <si>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</si>
  <si>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</si>
  <si>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</si>
  <si>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</si>
  <si>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</si>
  <si>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</si>
  <si>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</si>
  <si>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</si>
  <si>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</si>
  <si>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</si>
  <si>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</si>
  <si>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</si>
  <si>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</si>
  <si>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</si>
  <si>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</si>
  <si>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</si>
  <si>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</si>
  <si>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</si>
  <si>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</si>
  <si>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</si>
  <si>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</si>
  <si>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</si>
  <si>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</si>
  <si>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</si>
  <si>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</si>
  <si>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</si>
  <si>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</si>
  <si>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</si>
  <si>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</si>
  <si>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</si>
  <si>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</si>
  <si>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</si>
  <si>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</si>
  <si>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</si>
  <si>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</si>
  <si>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</si>
  <si>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</si>
  <si>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</si>
  <si>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</si>
  <si>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</si>
  <si>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</si>
  <si>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</si>
  <si>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</si>
  <si>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</si>
  <si>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</si>
  <si>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</si>
  <si>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</si>
  <si>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</si>
  <si>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</si>
  <si>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</si>
  <si>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</si>
  <si>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</si>
  <si>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</si>
  <si>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</si>
  <si>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</si>
  <si>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</si>
  <si>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</si>
  <si>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</si>
  <si>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</si>
  <si>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</si>
  <si>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</si>
  <si>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</si>
  <si>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</si>
  <si>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</si>
  <si>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</si>
  <si>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</si>
  <si>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</si>
  <si>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</si>
  <si>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</si>
  <si>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</si>
  <si>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</si>
  <si>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</si>
  <si>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</si>
  <si>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</si>
  <si>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</si>
  <si>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</si>
  <si>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</si>
  <si>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</si>
  <si>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</si>
  <si>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</si>
  <si>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</si>
  <si>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</si>
  <si>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</si>
  <si>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</si>
  <si>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</si>
  <si>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</si>
  <si>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</si>
  <si>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</si>
  <si>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</si>
  <si>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</si>
  <si>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</si>
  <si>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</si>
  <si>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</si>
  <si>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</si>
  <si>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</si>
  <si>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</si>
  <si>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</si>
  <si>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</si>
  <si>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</si>
  <si>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</si>
  <si>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</si>
  <si>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</si>
  <si>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</si>
  <si>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</si>
  <si>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</si>
  <si>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</si>
  <si>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</si>
  <si>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</si>
  <si>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</si>
  <si>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</si>
  <si>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</si>
  <si>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</si>
  <si>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</si>
  <si>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</si>
  <si>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</si>
  <si>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</si>
  <si>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</si>
  <si>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</si>
  <si>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</si>
  <si>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</si>
  <si>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</si>
  <si>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</si>
  <si>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</si>
  <si>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</si>
  <si>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</si>
  <si>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</si>
  <si>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</si>
  <si>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</si>
  <si>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</si>
  <si>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</si>
  <si>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</si>
  <si>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</si>
  <si>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</si>
  <si>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</si>
  <si>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</si>
  <si>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</si>
  <si>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</si>
  <si>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</si>
  <si>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</si>
  <si>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</si>
  <si>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</si>
  <si>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</si>
  <si>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</si>
  <si>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</si>
  <si>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</si>
  <si>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</si>
  <si>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</si>
  <si>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</si>
  <si>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</si>
  <si>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</si>
  <si>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</si>
  <si>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</si>
  <si>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</si>
  <si>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</si>
  <si>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</si>
  <si>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</si>
  <si>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</si>
  <si>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</si>
  <si>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</si>
  <si>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</si>
  <si>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</si>
  <si>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</si>
  <si>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</si>
  <si>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</si>
  <si>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</si>
  <si>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</si>
  <si>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</si>
  <si>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</si>
  <si>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</si>
  <si>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</si>
  <si>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</si>
  <si>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</si>
  <si>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</si>
  <si>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</si>
  <si>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</si>
  <si>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</si>
  <si>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</si>
  <si>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</si>
  <si>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</si>
  <si>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</si>
  <si>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</si>
  <si>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</si>
  <si>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</si>
  <si>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</si>
  <si>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</si>
  <si>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</si>
  <si>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</si>
  <si>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</si>
  <si>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</si>
  <si>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</si>
  <si>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</si>
  <si>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</si>
  <si>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</si>
  <si>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</si>
  <si>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</si>
  <si>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</si>
  <si>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</si>
  <si>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</si>
  <si>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</si>
  <si>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</si>
  <si>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</si>
  <si>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</si>
  <si>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</si>
  <si>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</si>
  <si>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</si>
  <si>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</si>
  <si>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</si>
  <si>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</si>
  <si>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</si>
  <si>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</si>
  <si>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</si>
  <si>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</si>
  <si>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</si>
  <si>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</si>
  <si>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</si>
  <si>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</si>
  <si>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</si>
  <si>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</si>
  <si>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</si>
  <si>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</si>
  <si>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</si>
  <si>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</si>
  <si>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</si>
  <si>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</si>
  <si>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</si>
  <si>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</si>
  <si>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</si>
  <si>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</si>
  <si>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</si>
  <si>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</si>
  <si>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</si>
  <si>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</si>
  <si>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</si>
  <si>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</si>
  <si>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</si>
  <si>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</si>
  <si>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</si>
  <si>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</si>
  <si>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</si>
  <si>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</si>
  <si>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</si>
  <si>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</si>
  <si>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</si>
  <si>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</si>
  <si>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</si>
  <si>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</si>
  <si>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</si>
  <si>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</si>
  <si>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</si>
  <si>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</si>
  <si>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</si>
  <si>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</si>
  <si>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</si>
  <si>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</si>
  <si>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</si>
  <si>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</si>
  <si>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</si>
  <si>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</si>
  <si>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</si>
  <si>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</si>
  <si>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</si>
  <si>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</si>
  <si>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</si>
  <si>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</si>
  <si>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</si>
  <si>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</si>
  <si>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</si>
  <si>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</si>
  <si>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</si>
  <si>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</si>
  <si>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</si>
  <si>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</si>
  <si>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</si>
  <si>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</si>
  <si>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</si>
  <si>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</si>
  <si>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</si>
  <si>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</si>
  <si>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</si>
  <si>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</si>
  <si>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</si>
  <si>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</si>
  <si>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</si>
  <si>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</si>
  <si>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</si>
  <si>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</si>
  <si>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</si>
  <si>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</si>
  <si>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</si>
  <si>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</si>
  <si>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</si>
  <si>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</si>
  <si>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</si>
  <si>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</si>
  <si>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</si>
  <si>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</si>
  <si>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</si>
  <si>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</si>
  <si>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</si>
  <si>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</si>
  <si>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</si>
  <si>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</si>
  <si>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</si>
  <si>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</si>
  <si>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</si>
  <si>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</si>
  <si>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</si>
  <si>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</si>
  <si>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</si>
  <si>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</si>
  <si>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</si>
  <si>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</si>
  <si>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</si>
  <si>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</si>
  <si>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</si>
  <si>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</si>
  <si>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</si>
  <si>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</si>
  <si>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</si>
  <si>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</si>
  <si>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</si>
  <si>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</si>
  <si>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</si>
  <si>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</si>
  <si>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</si>
  <si>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</si>
  <si>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</si>
  <si>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</si>
  <si>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</si>
  <si>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</si>
  <si>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</si>
  <si>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</si>
  <si>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</si>
  <si>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</si>
  <si>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</si>
  <si>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</si>
  <si>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</si>
  <si>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</si>
  <si>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</si>
  <si>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</si>
  <si>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</si>
  <si>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</si>
  <si>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</si>
  <si>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</si>
  <si>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</si>
  <si>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</si>
  <si>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</si>
  <si>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</si>
  <si>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</si>
  <si>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</si>
  <si>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</si>
  <si>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</si>
  <si>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</si>
  <si>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</si>
  <si>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</si>
  <si>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</si>
  <si>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</si>
  <si>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</si>
  <si>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</si>
  <si>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</si>
  <si>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</si>
  <si>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</si>
  <si>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</si>
  <si>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</si>
  <si>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</si>
  <si>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</si>
  <si>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</si>
  <si>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</si>
  <si>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</si>
  <si>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</si>
  <si>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</si>
  <si>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</si>
  <si>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</si>
  <si>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</si>
  <si>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</si>
  <si>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</si>
  <si>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</si>
  <si>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</si>
  <si>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</si>
  <si>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</si>
  <si>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</si>
  <si>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</si>
  <si>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</si>
  <si>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</si>
  <si>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</si>
  <si>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</si>
  <si>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</si>
  <si>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</si>
  <si>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</si>
  <si>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</si>
  <si>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</si>
  <si>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</si>
  <si>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</si>
  <si>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</si>
  <si>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</si>
  <si>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</si>
  <si>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</si>
  <si>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</si>
  <si>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</si>
  <si>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</si>
  <si>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</si>
  <si>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</si>
  <si>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</si>
  <si>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</si>
  <si>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</si>
  <si>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</si>
  <si>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</si>
  <si>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</si>
  <si>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</si>
  <si>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</si>
  <si>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</si>
  <si>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</si>
  <si>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</si>
  <si>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</si>
  <si>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</si>
  <si>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</si>
  <si>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</si>
  <si>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</si>
  <si>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</si>
  <si>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</si>
  <si>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</si>
  <si>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</si>
  <si>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</si>
  <si>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</si>
  <si>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</si>
  <si>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</si>
  <si>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</si>
  <si>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</si>
  <si>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</si>
  <si>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</si>
  <si>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</si>
  <si>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</si>
  <si>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</si>
  <si>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</si>
  <si>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</si>
  <si>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</si>
  <si>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</si>
  <si>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</si>
  <si>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</si>
  <si>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</si>
  <si>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</si>
  <si>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</si>
  <si>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</si>
  <si>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</si>
  <si>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</si>
  <si>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</si>
  <si>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</si>
  <si>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</si>
  <si>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</si>
  <si>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</si>
  <si>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</si>
  <si>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</si>
  <si>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</si>
  <si>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</si>
  <si>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</si>
  <si>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</si>
  <si>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</si>
  <si>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</si>
  <si>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</si>
  <si>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</si>
  <si>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</si>
  <si>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</si>
  <si>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</si>
  <si>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</si>
  <si>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</si>
  <si>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</si>
  <si>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</si>
  <si>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</si>
  <si>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</si>
  <si>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</si>
  <si>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</si>
  <si>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</si>
  <si>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</si>
  <si>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</si>
  <si>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</si>
  <si>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</si>
  <si>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</si>
  <si>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</si>
  <si>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</si>
  <si>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</si>
  <si>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</si>
  <si>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</si>
  <si>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</si>
  <si>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</si>
  <si>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</si>
  <si>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</si>
  <si>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</si>
  <si>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</si>
  <si>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</si>
  <si>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</si>
  <si>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</si>
  <si>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</si>
  <si>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</si>
  <si>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</si>
  <si>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</si>
  <si>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</si>
  <si>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</si>
  <si>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</si>
  <si>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</si>
  <si>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</si>
  <si>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</si>
  <si>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</si>
  <si>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</si>
  <si>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</si>
  <si>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</si>
  <si>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</si>
  <si>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</si>
  <si>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</si>
  <si>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</si>
  <si>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</si>
  <si>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</si>
  <si>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</si>
  <si>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</si>
  <si>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</si>
  <si>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</si>
  <si>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</si>
  <si>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</si>
  <si>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</si>
  <si>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</si>
  <si>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</si>
  <si>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</si>
  <si>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</si>
  <si>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</si>
  <si>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</si>
  <si>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</si>
  <si>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</si>
  <si>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</si>
  <si>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</si>
  <si>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</si>
  <si>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</si>
  <si>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</si>
  <si>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</si>
  <si>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</si>
  <si>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</si>
  <si>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</si>
  <si>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</si>
  <si>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</si>
  <si>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</si>
  <si>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</si>
  <si>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</si>
  <si>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</si>
  <si>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</si>
  <si>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</si>
  <si>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</si>
  <si>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</si>
  <si>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</si>
  <si>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</si>
  <si>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</si>
  <si>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</si>
  <si>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</si>
  <si>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</si>
  <si>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</si>
  <si>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</si>
  <si>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</si>
  <si>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</si>
  <si>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</si>
  <si>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</si>
  <si>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</si>
  <si>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</si>
  <si>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</si>
  <si>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</si>
  <si>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</si>
  <si>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</si>
  <si>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</si>
  <si>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</si>
  <si>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</si>
  <si>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</si>
  <si>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</si>
  <si>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</si>
  <si>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</si>
  <si>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</si>
  <si>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</si>
  <si>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</si>
  <si>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</si>
  <si>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</si>
  <si>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</si>
  <si>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</si>
  <si>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</si>
  <si>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</si>
  <si>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</si>
  <si>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</si>
  <si>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</si>
  <si>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</si>
  <si>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</si>
  <si>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</si>
  <si>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</si>
  <si>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</si>
  <si>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</si>
  <si>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</si>
  <si>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</si>
  <si>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</si>
  <si>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</si>
  <si>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</si>
  <si>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</si>
  <si>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</si>
  <si>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</si>
  <si>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</si>
  <si>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</si>
  <si>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</si>
  <si>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</si>
  <si>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</si>
  <si>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</si>
  <si>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</si>
  <si>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</si>
  <si>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</si>
  <si>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</si>
  <si>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</si>
  <si>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</si>
  <si>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</si>
  <si>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</si>
  <si>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</si>
  <si>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</si>
  <si>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</si>
  <si>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</si>
  <si>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</si>
  <si>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</si>
  <si>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</si>
  <si>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</si>
  <si>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</si>
  <si>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</si>
  <si>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</si>
  <si>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</si>
  <si>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</si>
  <si>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</si>
  <si>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</si>
  <si>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</si>
  <si>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</si>
  <si>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</si>
  <si>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</si>
  <si>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</si>
  <si>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</si>
  <si>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</si>
  <si>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</si>
  <si>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</si>
  <si>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</si>
  <si>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</si>
  <si>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</si>
  <si>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</si>
  <si>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</si>
  <si>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</si>
  <si>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</si>
  <si>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</si>
  <si>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</si>
  <si>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</si>
  <si>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</si>
  <si>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</si>
  <si>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</si>
  <si>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</si>
  <si>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</si>
  <si>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</si>
  <si>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</si>
  <si>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</si>
  <si>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</si>
  <si>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</si>
  <si>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</si>
  <si>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</si>
  <si>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</si>
  <si>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</si>
  <si>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</si>
  <si>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</si>
  <si>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</si>
  <si>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</si>
  <si>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</si>
  <si>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</si>
  <si>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</si>
  <si>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</si>
  <si>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</si>
  <si>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</si>
  <si>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</si>
  <si>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</si>
  <si>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</si>
  <si>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</si>
  <si>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</si>
  <si>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</si>
  <si>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</si>
  <si>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</si>
  <si>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</si>
  <si>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</si>
  <si>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</si>
  <si>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</si>
  <si>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</si>
  <si>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</si>
  <si>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</si>
  <si>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</si>
  <si>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</si>
  <si>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</si>
  <si>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</si>
  <si>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</si>
  <si>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</si>
  <si>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</si>
  <si>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</si>
  <si>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</si>
  <si>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</si>
  <si>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</si>
  <si>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</si>
  <si>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</si>
  <si>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</si>
  <si>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</si>
  <si>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</si>
  <si>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</si>
  <si>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</si>
  <si>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</si>
  <si>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</si>
  <si>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</si>
  <si>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</si>
  <si>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</si>
  <si>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</si>
  <si>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</si>
  <si>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</si>
  <si>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</si>
  <si>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</si>
  <si>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</si>
  <si>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</si>
  <si>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</si>
  <si>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</si>
  <si>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</si>
  <si>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</si>
  <si>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</si>
  <si>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</si>
  <si>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</si>
  <si>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</si>
  <si>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</si>
  <si>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</si>
  <si>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</si>
  <si>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</si>
  <si>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</si>
  <si>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</si>
  <si>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</si>
  <si>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</si>
  <si>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</si>
  <si>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</si>
  <si>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</si>
  <si>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</si>
  <si>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</si>
  <si>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</si>
  <si>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</si>
  <si>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</si>
  <si>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</si>
  <si>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</si>
  <si>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</si>
  <si>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</si>
  <si>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</si>
  <si>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</si>
  <si>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</si>
  <si>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</si>
  <si>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</si>
  <si>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</si>
  <si>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</si>
  <si>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</si>
  <si>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</si>
  <si>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</si>
  <si>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</si>
  <si>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</si>
  <si>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</si>
  <si>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</si>
  <si>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</si>
  <si>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</si>
  <si>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</si>
  <si>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</si>
  <si>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</si>
  <si>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</si>
  <si>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</si>
  <si>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</si>
  <si>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</si>
  <si>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</si>
  <si>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</si>
  <si>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</si>
  <si>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</si>
  <si>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</si>
  <si>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</si>
  <si>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</si>
  <si>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</si>
  <si>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</si>
  <si>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</si>
  <si>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</si>
  <si>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</si>
  <si>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</si>
  <si>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</si>
  <si>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</si>
  <si>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</si>
  <si>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</si>
  <si>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</si>
  <si>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</si>
  <si>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</si>
  <si>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</si>
  <si>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</si>
  <si>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</si>
  <si>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</si>
  <si>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</si>
  <si>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</si>
  <si>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</si>
  <si>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</si>
  <si>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</si>
  <si>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</si>
  <si>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</si>
  <si>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</si>
  <si>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</si>
  <si>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</si>
  <si>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</si>
  <si>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</si>
  <si>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</si>
  <si>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</si>
  <si>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</si>
  <si>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</si>
  <si>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</si>
  <si>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</si>
  <si>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</si>
  <si>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</si>
  <si>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</si>
  <si>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</si>
  <si>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</si>
  <si>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</si>
  <si>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</si>
  <si>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</si>
  <si>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</si>
  <si>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</si>
  <si>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</si>
  <si>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</si>
  <si>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</si>
  <si>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</si>
  <si>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</si>
  <si>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</si>
  <si>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</si>
  <si>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</si>
  <si>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</si>
  <si>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</si>
  <si>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</si>
  <si>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</si>
  <si>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</si>
  <si>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</si>
  <si>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</si>
  <si>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</si>
  <si>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</si>
  <si>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</si>
  <si>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</si>
  <si>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</si>
  <si>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</si>
  <si>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</si>
  <si>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</si>
  <si>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</si>
  <si>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</si>
  <si>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</si>
  <si>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</si>
  <si>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</si>
  <si>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</si>
  <si>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</si>
  <si>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</si>
  <si>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</si>
  <si>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</si>
  <si>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</si>
  <si>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</si>
  <si>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</si>
  <si>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</si>
  <si>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</si>
  <si>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</si>
  <si>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</si>
  <si>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</si>
  <si>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</si>
  <si>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</si>
  <si>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</si>
  <si>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</si>
  <si>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</si>
  <si>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</si>
  <si>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</si>
  <si>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</si>
  <si>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</si>
  <si>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</si>
  <si>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</si>
  <si>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</si>
  <si>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</si>
  <si>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</si>
  <si>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</si>
  <si>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</si>
  <si>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</si>
  <si>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</si>
  <si>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</si>
  <si>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</si>
  <si>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</si>
  <si>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</si>
  <si>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</si>
  <si>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</si>
  <si>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</si>
  <si>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</si>
  <si>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</si>
  <si>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</si>
  <si>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</si>
  <si>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</si>
  <si>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</si>
  <si>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</si>
  <si>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</si>
  <si>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</si>
  <si>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</si>
  <si>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</si>
  <si>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</si>
  <si>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</si>
  <si>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</si>
  <si>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</si>
  <si>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</si>
  <si>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</si>
  <si>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</si>
  <si>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</si>
  <si>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</si>
  <si>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</si>
  <si>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</si>
  <si>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</si>
  <si>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</si>
  <si>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</si>
  <si>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</si>
  <si>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</si>
  <si>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</si>
  <si>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</si>
  <si>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</si>
  <si>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</si>
  <si>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</si>
  <si>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</si>
  <si>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</si>
  <si>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</si>
  <si>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</si>
  <si>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</si>
  <si>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</si>
  <si>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</si>
  <si>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</si>
  <si>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</si>
  <si>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</si>
  <si>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</si>
  <si>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</si>
  <si>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</si>
  <si>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</si>
  <si>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</si>
  <si>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</si>
  <si>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</si>
  <si>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</si>
  <si>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</si>
  <si>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</si>
  <si>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</si>
  <si>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</si>
  <si>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</si>
  <si>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</si>
  <si>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</si>
  <si>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</si>
  <si>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</si>
  <si>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</si>
  <si>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</si>
  <si>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</si>
  <si>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</si>
  <si>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</si>
  <si>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</si>
  <si>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</si>
  <si>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</si>
  <si>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</si>
  <si>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</si>
  <si>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</si>
  <si>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</si>
  <si>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</si>
  <si>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</si>
  <si>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</si>
  <si>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</si>
  <si>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</si>
  <si>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</si>
  <si>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</si>
  <si>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</si>
  <si>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</si>
  <si>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</si>
  <si>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</si>
  <si>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</si>
  <si>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</si>
  <si>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</si>
  <si>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</si>
  <si>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</si>
  <si>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</si>
  <si>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</si>
  <si>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</si>
  <si>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</si>
  <si>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</si>
  <si>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</si>
  <si>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</si>
  <si>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</si>
  <si>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</si>
  <si>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</si>
  <si>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</si>
  <si>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</si>
  <si>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</si>
  <si>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</si>
  <si>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</si>
  <si>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</si>
  <si>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</si>
  <si>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</si>
  <si>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</si>
  <si>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</si>
  <si>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</si>
  <si>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</si>
  <si>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</si>
  <si>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</si>
  <si>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</si>
  <si>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</si>
  <si>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</si>
  <si>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</si>
  <si>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</si>
  <si>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</si>
  <si>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</si>
  <si>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</si>
  <si>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</si>
  <si>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</si>
  <si>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</si>
  <si>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</si>
  <si>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</si>
  <si>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</si>
  <si>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</si>
  <si>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</si>
  <si>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</si>
  <si>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</si>
  <si>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</si>
  <si>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</si>
  <si>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</si>
  <si>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</si>
  <si>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</si>
  <si>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</si>
  <si>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</si>
  <si>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</si>
  <si>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</si>
  <si>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</si>
  <si>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</si>
  <si>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</si>
  <si>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</si>
  <si>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</si>
  <si>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</si>
  <si>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</si>
  <si>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</si>
  <si>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</si>
  <si>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</si>
  <si>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</si>
  <si>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</si>
  <si>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</si>
  <si>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</si>
  <si>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</si>
  <si>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</si>
  <si>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</si>
  <si>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</si>
  <si>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</si>
  <si>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</si>
  <si>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</si>
  <si>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</si>
  <si>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</si>
  <si>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</si>
  <si>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</si>
  <si>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</si>
  <si>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</si>
  <si>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</si>
  <si>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</si>
  <si>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</si>
  <si>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</si>
  <si>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</si>
  <si>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</si>
  <si>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</si>
  <si>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</si>
  <si>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</si>
  <si>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</si>
  <si>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</si>
  <si>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</si>
  <si>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</si>
  <si>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</si>
  <si>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</si>
  <si>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</si>
  <si>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</si>
  <si>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</si>
  <si>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</si>
  <si>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</si>
  <si>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</si>
  <si>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</si>
  <si>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</si>
  <si>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</si>
  <si>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</si>
  <si>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</si>
  <si>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</si>
  <si>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</si>
  <si>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</si>
  <si>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</si>
  <si>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</si>
  <si>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</si>
  <si>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</si>
  <si>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</si>
  <si>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</si>
  <si>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</si>
  <si>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</si>
  <si>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</si>
  <si>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</si>
  <si>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</si>
  <si>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</si>
  <si>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</si>
  <si>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</si>
  <si>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</si>
  <si>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</si>
  <si>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</si>
  <si>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</si>
  <si>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</si>
  <si>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</si>
  <si>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</si>
  <si>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</si>
  <si>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</si>
  <si>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</si>
  <si>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</si>
  <si>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</si>
  <si>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</si>
  <si>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</si>
  <si>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</si>
  <si>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</si>
  <si>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</si>
  <si>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</si>
  <si>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</si>
  <si>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</si>
  <si>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</si>
  <si>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</si>
  <si>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</si>
  <si>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</si>
  <si>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</si>
  <si>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</si>
  <si>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</si>
  <si>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</si>
  <si>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</si>
  <si>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</si>
  <si>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</si>
  <si>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</si>
  <si>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</si>
  <si>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</si>
  <si>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</si>
  <si>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</si>
  <si>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</si>
  <si>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</si>
  <si>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</si>
  <si>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</si>
  <si>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</si>
  <si>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</si>
  <si>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</si>
  <si>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</si>
  <si>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</si>
  <si>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</si>
  <si>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</si>
  <si>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</si>
  <si>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</si>
  <si>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</si>
  <si>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</si>
  <si>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</si>
  <si>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</si>
  <si>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</si>
  <si>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</si>
  <si>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</si>
  <si>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</si>
  <si>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</si>
  <si>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</si>
  <si>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</si>
  <si>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</si>
  <si>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</si>
  <si>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</si>
  <si>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</si>
  <si>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</si>
  <si>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</si>
  <si>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</si>
  <si>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</si>
  <si>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</si>
  <si>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</si>
  <si>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</si>
  <si>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</si>
  <si>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</si>
  <si>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</si>
  <si>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</si>
  <si>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</si>
  <si>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</si>
  <si>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</si>
  <si>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</si>
  <si>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</si>
  <si>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</si>
  <si>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</si>
  <si>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</si>
  <si>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</si>
  <si>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</si>
  <si>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</si>
  <si>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</si>
  <si>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</si>
  <si>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</si>
  <si>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</si>
  <si>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</si>
  <si>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</si>
  <si>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</si>
  <si>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</si>
  <si>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</si>
  <si>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</si>
  <si>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</si>
  <si>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</si>
  <si>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</si>
  <si>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</si>
  <si>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</si>
  <si>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</si>
  <si>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</si>
  <si>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</si>
  <si>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</si>
  <si>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</si>
  <si>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</si>
  <si>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</si>
  <si>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</si>
  <si>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</si>
  <si>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</si>
  <si>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</si>
  <si>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</si>
  <si>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</si>
  <si>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</si>
  <si>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</si>
  <si>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</si>
  <si>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</si>
  <si>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</si>
  <si>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</si>
  <si>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</si>
  <si>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</si>
  <si>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</si>
  <si>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</si>
  <si>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</si>
  <si>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</si>
  <si>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</si>
  <si>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</si>
  <si>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</si>
  <si>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</si>
  <si>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</si>
  <si>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</si>
  <si>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</si>
  <si>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</si>
  <si>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</si>
  <si>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</si>
  <si>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</si>
  <si>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</si>
  <si>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</si>
  <si>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</si>
  <si>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</si>
  <si>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</si>
  <si>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</si>
  <si>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</si>
  <si>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</si>
  <si>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</si>
  <si>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</si>
  <si>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</si>
  <si>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</si>
  <si>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</si>
  <si>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</si>
  <si>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</si>
  <si>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</si>
  <si>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</si>
  <si>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</si>
  <si>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</si>
  <si>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</si>
  <si>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</si>
  <si>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</si>
  <si>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</si>
  <si>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</si>
  <si>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</si>
  <si>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</si>
  <si>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</si>
  <si>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</si>
  <si>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</si>
  <si>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</si>
  <si>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</si>
  <si>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</si>
  <si>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</si>
  <si>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</si>
  <si>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</si>
  <si>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</si>
  <si>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</si>
  <si>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</si>
  <si>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</si>
  <si>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</si>
  <si>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</si>
  <si>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</si>
  <si>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</si>
  <si>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</si>
  <si>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</si>
  <si>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</si>
  <si>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</si>
  <si>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</si>
  <si>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</si>
  <si>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</si>
  <si>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</si>
  <si>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</si>
  <si>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</si>
  <si>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</si>
  <si>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</si>
  <si>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</si>
  <si>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</si>
  <si>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</si>
  <si>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</si>
  <si>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</si>
  <si>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</si>
  <si>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</si>
  <si>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</si>
  <si>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</si>
  <si>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</si>
  <si>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</si>
  <si>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</si>
  <si>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</si>
  <si>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</si>
  <si>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</si>
  <si>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</si>
  <si>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</si>
  <si>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</si>
  <si>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</si>
  <si>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</si>
  <si>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</si>
  <si>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</si>
  <si>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</si>
  <si>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</si>
  <si>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</si>
  <si>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</si>
  <si>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</si>
  <si>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</si>
  <si>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</si>
  <si>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</si>
  <si>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</si>
  <si>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</si>
  <si>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</si>
  <si>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</si>
  <si>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</si>
  <si>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</si>
  <si>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</si>
  <si>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</si>
  <si>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</si>
  <si>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</si>
  <si>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</si>
  <si>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</si>
  <si>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</si>
  <si>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</si>
  <si>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</si>
  <si>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</si>
  <si>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</si>
  <si>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</si>
  <si>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</si>
  <si>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</si>
  <si>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</si>
  <si>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</si>
  <si>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</si>
  <si>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</si>
  <si>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</si>
  <si>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</si>
  <si>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</si>
  <si>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</si>
  <si>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</si>
  <si>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</si>
  <si>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</si>
  <si>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</si>
  <si>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</si>
  <si>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</si>
  <si>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</si>
  <si>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</si>
  <si>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</si>
  <si>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</si>
  <si>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</si>
  <si>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</si>
  <si>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</si>
  <si>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</si>
  <si>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</si>
  <si>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</si>
  <si>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</si>
  <si>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</si>
  <si>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</si>
  <si>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</si>
  <si>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</si>
  <si>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</si>
  <si>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</si>
  <si>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</si>
  <si>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</si>
  <si>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</si>
  <si>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</si>
  <si>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</si>
  <si>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</si>
  <si>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</si>
  <si>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</si>
  <si>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</si>
  <si>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</si>
  <si>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</si>
  <si>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</si>
  <si>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</si>
  <si>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</si>
  <si>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</si>
  <si>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</si>
  <si>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</si>
  <si>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</si>
  <si>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</si>
  <si>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</si>
  <si>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</si>
  <si>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</si>
  <si>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</si>
  <si>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</si>
  <si>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</si>
  <si>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</si>
  <si>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</si>
  <si>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</si>
  <si>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</si>
  <si>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</si>
  <si>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</si>
  <si>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</si>
  <si>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</si>
  <si>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</si>
  <si>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</si>
  <si>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</si>
  <si>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</si>
  <si>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</si>
  <si>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</si>
  <si>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</si>
  <si>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</si>
  <si>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</si>
  <si>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</si>
  <si>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</si>
  <si>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</si>
  <si>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</si>
  <si>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</si>
  <si>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</si>
  <si>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</si>
  <si>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</si>
  <si>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</si>
  <si>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</si>
  <si>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</si>
  <si>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</si>
  <si>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</si>
  <si>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</si>
  <si>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</si>
  <si>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</si>
  <si>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</si>
  <si>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</si>
  <si>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</si>
  <si>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</si>
  <si>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</si>
  <si>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</si>
  <si>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</si>
  <si>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</si>
  <si>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</si>
  <si>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</si>
  <si>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</si>
  <si>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</si>
  <si>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</si>
  <si>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</si>
  <si>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</si>
  <si>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</si>
  <si>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</si>
  <si>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</si>
  <si>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</si>
  <si>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</si>
  <si>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</si>
  <si>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</si>
  <si>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</si>
  <si>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</si>
  <si>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</si>
  <si>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</si>
  <si>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</si>
  <si>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</si>
  <si>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</si>
  <si>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</si>
  <si>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</si>
  <si>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</si>
  <si>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</si>
  <si>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</si>
  <si>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</si>
  <si>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</si>
  <si>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</si>
  <si>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</si>
  <si>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</si>
  <si>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</si>
  <si>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</si>
  <si>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</si>
  <si>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</si>
  <si>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</si>
  <si>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</si>
  <si>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</si>
  <si>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</si>
  <si>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</si>
  <si>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</si>
  <si>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</si>
  <si>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</si>
  <si>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</si>
  <si>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</si>
  <si>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</si>
  <si>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</si>
  <si>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</si>
  <si>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</si>
  <si>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</si>
  <si>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</si>
  <si>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</si>
  <si>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</si>
  <si>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</si>
  <si>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</si>
  <si>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</si>
  <si>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</si>
  <si>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</si>
  <si>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</si>
  <si>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</si>
  <si>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</si>
  <si>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</si>
  <si>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</si>
  <si>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</si>
  <si>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</si>
  <si>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</si>
  <si>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</si>
  <si>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</si>
  <si>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</si>
  <si>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</si>
  <si>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</si>
  <si>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</si>
  <si>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</si>
  <si>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</si>
  <si>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</si>
  <si>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</si>
  <si>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</si>
  <si>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</si>
  <si>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</si>
  <si>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</si>
  <si>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</si>
  <si>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</si>
  <si>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</si>
  <si>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</si>
  <si>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</si>
  <si>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</si>
  <si>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</si>
  <si>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</si>
  <si>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</si>
  <si>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</si>
  <si>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</si>
  <si>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</si>
  <si>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</si>
  <si>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</si>
  <si>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</si>
  <si>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</si>
  <si>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</si>
  <si>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</si>
  <si>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</si>
  <si>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</si>
  <si>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</si>
  <si>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</si>
  <si>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</si>
  <si>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</si>
  <si>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</si>
  <si>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</si>
  <si>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</si>
  <si>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</si>
  <si>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</si>
  <si>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</si>
  <si>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</si>
  <si>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</si>
  <si>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</si>
  <si>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</si>
  <si>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</si>
  <si>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</si>
  <si>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</si>
  <si>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</si>
  <si>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</si>
  <si>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</si>
  <si>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</si>
  <si>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</si>
  <si>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</si>
  <si>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</si>
  <si>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</si>
  <si>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</si>
  <si>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</si>
  <si>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</si>
  <si>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</si>
  <si>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</si>
  <si>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</si>
  <si>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</si>
  <si>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</si>
  <si>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</si>
  <si>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</si>
  <si>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</si>
  <si>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</si>
  <si>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</si>
  <si>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</si>
  <si>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</si>
  <si>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</si>
  <si>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</si>
  <si>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</si>
  <si>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</si>
  <si>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</si>
  <si>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</si>
  <si>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</si>
  <si>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</si>
  <si>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</si>
  <si>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</si>
  <si>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</si>
  <si>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</si>
  <si>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</si>
  <si>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</si>
  <si>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</si>
  <si>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</si>
  <si>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</si>
  <si>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</si>
  <si>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</si>
  <si>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</si>
  <si>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</si>
  <si>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</si>
  <si>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</si>
  <si>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</si>
  <si>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</si>
  <si>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</si>
  <si>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</si>
  <si>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</si>
  <si>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</si>
  <si>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</si>
  <si>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</si>
  <si>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</si>
  <si>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</si>
  <si>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</si>
  <si>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</si>
  <si>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</si>
  <si>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</si>
  <si>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</si>
  <si>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</si>
  <si>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</si>
  <si>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</si>
  <si>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</si>
  <si>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</si>
  <si>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</si>
  <si>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</si>
  <si>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</si>
  <si>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</si>
  <si>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</si>
  <si>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</si>
  <si>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</si>
  <si>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</si>
  <si>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</si>
  <si>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</si>
  <si>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</si>
  <si>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</si>
  <si>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</si>
  <si>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</si>
  <si>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</si>
  <si>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</si>
  <si>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</si>
  <si>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</si>
  <si>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</si>
  <si>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</si>
  <si>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</si>
  <si>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</si>
  <si>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</si>
  <si>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</si>
  <si>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</si>
  <si>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</si>
  <si>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</si>
  <si>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</si>
  <si>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</si>
  <si>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</si>
  <si>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</si>
  <si>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</si>
  <si>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</si>
  <si>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</si>
  <si>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</si>
  <si>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</si>
  <si>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</si>
  <si>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</si>
  <si>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</si>
  <si>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</si>
  <si>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</si>
  <si>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</si>
  <si>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</si>
  <si>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</si>
  <si>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</si>
  <si>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</si>
  <si>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</si>
  <si>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</si>
  <si>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</si>
  <si>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</si>
  <si>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</si>
  <si>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</si>
  <si>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</si>
  <si>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</si>
  <si>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</si>
  <si>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</si>
  <si>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</si>
  <si>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</si>
  <si>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</si>
  <si>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</si>
  <si>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</si>
  <si>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</si>
  <si>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</si>
  <si>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</si>
  <si>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</si>
  <si>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</si>
  <si>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</si>
  <si>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</si>
  <si>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</si>
  <si>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</si>
  <si>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</si>
  <si>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</si>
  <si>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</si>
  <si>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</si>
  <si>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</si>
  <si>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</si>
  <si>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</si>
  <si>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</si>
  <si>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</si>
  <si>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</si>
  <si>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</si>
  <si>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</si>
  <si>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</si>
  <si>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</si>
  <si>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</si>
  <si>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</si>
  <si>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</si>
  <si>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</si>
  <si>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</si>
  <si>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</si>
  <si>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</si>
  <si>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</si>
  <si>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</si>
  <si>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</si>
  <si>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</si>
  <si>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</si>
  <si>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</si>
  <si>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</si>
  <si>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</si>
  <si>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</si>
  <si>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</si>
  <si>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</si>
  <si>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</si>
  <si>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</si>
  <si>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</si>
  <si>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</si>
  <si>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</si>
  <si>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</si>
  <si>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</si>
  <si>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</si>
  <si>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</si>
  <si>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</si>
  <si>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</si>
  <si>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</si>
  <si>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</si>
  <si>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</si>
  <si>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</si>
  <si>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</si>
  <si>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</si>
  <si>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</si>
  <si>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</si>
  <si>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</si>
  <si>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</si>
  <si>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</si>
  <si>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</si>
  <si>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</si>
  <si>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</si>
  <si>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</si>
  <si>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</si>
  <si>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</si>
  <si>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</si>
  <si>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</si>
  <si>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</si>
  <si>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</si>
  <si>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</si>
  <si>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</si>
  <si>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</si>
  <si>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</si>
  <si>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</si>
  <si>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</si>
  <si>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</si>
  <si>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</si>
  <si>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</si>
  <si>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</si>
  <si>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</si>
  <si>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</si>
  <si>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</si>
  <si>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</si>
  <si>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</si>
  <si>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</si>
  <si>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</si>
  <si>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</si>
  <si>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</si>
  <si>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</si>
  <si>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</si>
  <si>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</si>
  <si>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</si>
  <si>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</si>
  <si>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</si>
  <si>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</si>
  <si>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</si>
  <si>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</si>
  <si>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</si>
  <si>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</si>
  <si>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</si>
  <si>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</si>
  <si>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</si>
  <si>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</si>
  <si>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</si>
  <si>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</si>
  <si>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</si>
  <si>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</si>
  <si>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</si>
  <si>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</si>
  <si>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</si>
  <si>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</si>
  <si>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</si>
  <si>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</si>
  <si>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</si>
  <si>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</si>
  <si>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</si>
  <si>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</si>
  <si>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</si>
  <si>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</si>
  <si>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</si>
  <si>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</si>
  <si>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</si>
  <si>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</si>
  <si>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</si>
  <si>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</si>
  <si>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</si>
  <si>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</si>
  <si>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</si>
  <si>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</si>
  <si>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</si>
  <si>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</si>
  <si>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</si>
  <si>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</si>
  <si>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</si>
  <si>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</si>
  <si>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</si>
  <si>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</si>
  <si>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</si>
  <si>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</si>
  <si>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</si>
  <si>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</si>
  <si>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</si>
  <si>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</si>
  <si>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</si>
  <si>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</si>
  <si>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</si>
  <si>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</si>
  <si>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</si>
  <si>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</si>
  <si>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</si>
  <si>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</si>
  <si>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</si>
  <si>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</si>
  <si>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</si>
  <si>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</si>
  <si>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</si>
  <si>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</si>
  <si>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</si>
  <si>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</si>
  <si>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</si>
  <si>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</si>
  <si>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</si>
  <si>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</si>
  <si>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</si>
  <si>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</si>
  <si>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</si>
  <si>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</si>
  <si>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</si>
  <si>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</si>
  <si>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</si>
  <si>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</si>
  <si>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</si>
  <si>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</si>
  <si>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</si>
  <si>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</si>
  <si>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</si>
  <si>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</si>
  <si>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</si>
  <si>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</si>
  <si>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</si>
  <si>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</si>
  <si>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</si>
  <si>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</si>
  <si>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</si>
  <si>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</si>
  <si>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</si>
  <si>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</si>
  <si>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</si>
  <si>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</si>
  <si>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</si>
  <si>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</si>
  <si>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</si>
  <si>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</si>
  <si>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</si>
  <si>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</si>
  <si>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</si>
  <si>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</si>
  <si>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</si>
  <si>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</si>
  <si>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</si>
  <si>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</si>
  <si>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</si>
  <si>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</si>
  <si>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</si>
  <si>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</si>
  <si>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</si>
  <si>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</si>
  <si>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</si>
  <si>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</si>
  <si>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</si>
  <si>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</si>
  <si>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</si>
  <si>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</si>
  <si>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</si>
  <si>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</si>
  <si>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</si>
  <si>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</si>
  <si>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</si>
  <si>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</si>
  <si>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</si>
  <si>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</si>
  <si>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</si>
  <si>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</si>
  <si>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</si>
  <si>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</si>
  <si>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</si>
  <si>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</si>
  <si>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</si>
  <si>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</si>
  <si>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</si>
  <si>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</si>
  <si>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</si>
  <si>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</si>
  <si>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</si>
  <si>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</si>
  <si>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</si>
  <si>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</si>
  <si>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</si>
  <si>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</si>
  <si>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</si>
  <si>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</si>
  <si>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</si>
  <si>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</si>
  <si>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</si>
  <si>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</si>
  <si>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</si>
  <si>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</si>
  <si>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</si>
  <si>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</si>
  <si>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</si>
  <si>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</si>
  <si>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</si>
  <si>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</si>
  <si>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</si>
  <si>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</si>
  <si>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</si>
  <si>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</si>
  <si>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</si>
  <si>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</si>
  <si>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</si>
  <si>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</si>
  <si>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</si>
  <si>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</si>
  <si>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</si>
  <si>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</si>
  <si>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</si>
  <si>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</si>
  <si>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</si>
  <si>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</si>
  <si>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</si>
  <si>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</si>
  <si>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</si>
  <si>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</si>
  <si>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</si>
  <si>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</si>
  <si>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</si>
  <si>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</si>
  <si>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</si>
  <si>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</si>
  <si>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</si>
  <si>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</si>
  <si>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</si>
  <si>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</si>
  <si>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</si>
  <si>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</si>
  <si>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</si>
  <si>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</si>
  <si>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</si>
  <si>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</si>
  <si>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</si>
  <si>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</si>
  <si>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</si>
  <si>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</si>
  <si>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</si>
  <si>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</si>
  <si>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</si>
  <si>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</si>
  <si>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</si>
  <si>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</si>
  <si>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</si>
  <si>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</si>
  <si>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</si>
  <si>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</si>
  <si>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</si>
  <si>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</si>
  <si>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</si>
  <si>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</si>
  <si>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</si>
  <si>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</si>
  <si>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</si>
  <si>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</si>
  <si>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</si>
  <si>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</si>
  <si>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</si>
  <si>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</si>
  <si>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</si>
  <si>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</si>
  <si>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</si>
  <si>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</si>
  <si>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</si>
  <si>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</si>
  <si>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</si>
  <si>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</si>
  <si>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</si>
  <si>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</si>
  <si>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</si>
  <si>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</si>
  <si>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</si>
  <si>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</si>
  <si>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</si>
  <si>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</si>
  <si>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</si>
  <si>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</si>
  <si>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</si>
  <si>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</si>
  <si>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</si>
  <si>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</si>
  <si>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</si>
  <si>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</si>
  <si>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</si>
  <si>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</si>
  <si>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</si>
  <si>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</si>
  <si>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</si>
  <si>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</si>
  <si>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</si>
  <si>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</si>
  <si>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</si>
  <si>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</si>
  <si>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</si>
  <si>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</si>
  <si>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</si>
  <si>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</si>
  <si>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</si>
  <si>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</si>
  <si>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</si>
  <si>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</si>
  <si>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</si>
  <si>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</si>
  <si>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</si>
  <si>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</si>
  <si>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</si>
  <si>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</si>
  <si>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</si>
  <si>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</si>
  <si>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</si>
  <si>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</si>
  <si>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</si>
  <si>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</si>
  <si>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</si>
  <si>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</si>
  <si>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</si>
  <si>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</si>
  <si>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</si>
  <si>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</si>
  <si>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</si>
  <si>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</si>
  <si>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</si>
  <si>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</si>
  <si>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</si>
  <si>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</si>
  <si>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</si>
  <si>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</si>
  <si>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</si>
  <si>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</si>
  <si>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</si>
  <si>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</si>
  <si>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</si>
  <si>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</si>
  <si>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</si>
  <si>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</si>
  <si>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</si>
  <si>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</si>
  <si>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</si>
  <si>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</si>
  <si>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</si>
  <si>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</si>
  <si>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</si>
  <si>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</si>
  <si>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</si>
  <si>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</si>
  <si>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</si>
  <si>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</si>
  <si>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</si>
  <si>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</si>
  <si>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</si>
  <si>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</si>
  <si>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</si>
  <si>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</si>
  <si>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</si>
  <si>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</si>
  <si>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</si>
  <si>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</si>
  <si>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</si>
  <si>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</si>
  <si>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</si>
  <si>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</si>
  <si>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</si>
  <si>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</si>
  <si>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</si>
  <si>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</si>
  <si>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</si>
  <si>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</si>
  <si>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</si>
  <si>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</si>
  <si>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</si>
  <si>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</si>
  <si>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</si>
  <si>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</si>
  <si>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</si>
  <si>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</si>
  <si>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</si>
  <si>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</si>
  <si>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</si>
  <si>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</si>
  <si>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</si>
  <si>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</si>
  <si>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</si>
  <si>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</si>
  <si>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</si>
  <si>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</si>
  <si>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</si>
  <si>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</si>
  <si>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</si>
  <si>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</si>
  <si>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</si>
  <si>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</si>
  <si>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</si>
  <si>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</si>
  <si>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</si>
  <si>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</si>
  <si>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</si>
  <si>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</si>
  <si>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</si>
  <si>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</si>
  <si>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</si>
  <si>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</si>
  <si>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</si>
  <si>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</si>
  <si>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</si>
  <si>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</si>
  <si>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</si>
  <si>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</si>
  <si>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</si>
  <si>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</si>
  <si>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</si>
  <si>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</si>
  <si>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</si>
  <si>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</si>
  <si>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</si>
  <si>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</si>
  <si>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</si>
  <si>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</si>
  <si>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</si>
  <si>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</si>
  <si>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</si>
  <si>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</si>
  <si>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</si>
  <si>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</si>
  <si>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</si>
  <si>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</si>
  <si>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</si>
  <si>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</si>
  <si>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</si>
  <si>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</si>
  <si>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</si>
  <si>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</si>
  <si>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</si>
  <si>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</si>
  <si>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</si>
  <si>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</si>
  <si>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</si>
  <si>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</si>
  <si>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</si>
  <si>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</si>
  <si>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</si>
  <si>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</si>
  <si>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</si>
  <si>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</si>
  <si>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</si>
  <si>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</si>
  <si>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</si>
  <si>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</si>
  <si>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</si>
  <si>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</si>
  <si>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</si>
  <si>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</si>
  <si>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</si>
  <si>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</si>
  <si>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</si>
  <si>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</si>
  <si>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</si>
  <si>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</si>
  <si>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</si>
  <si>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</si>
  <si>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</si>
  <si>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</si>
  <si>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</si>
  <si>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</si>
  <si>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</si>
  <si>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</si>
  <si>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</si>
  <si>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</si>
  <si>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</si>
  <si>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</si>
  <si>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</si>
  <si>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</si>
  <si>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</si>
  <si>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</si>
  <si>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</si>
  <si>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</si>
  <si>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</si>
  <si>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</si>
  <si>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</si>
  <si>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</si>
  <si>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</si>
  <si>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</si>
  <si>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</si>
  <si>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</si>
  <si>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</si>
  <si>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</si>
  <si>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</si>
  <si>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</si>
  <si>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</si>
  <si>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</si>
  <si>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</si>
  <si>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</si>
  <si>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</si>
  <si>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</si>
  <si>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</si>
  <si>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</si>
  <si>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</si>
  <si>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</si>
  <si>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</si>
  <si>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</si>
  <si>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</si>
  <si>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</si>
  <si>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</si>
  <si>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</si>
  <si>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</si>
  <si>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</si>
  <si>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</si>
  <si>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</si>
  <si>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</si>
  <si>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</si>
  <si>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</si>
  <si>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</si>
  <si>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</si>
  <si>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</si>
  <si>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</si>
  <si>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</si>
  <si>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</si>
  <si>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</si>
  <si>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</si>
  <si>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</si>
  <si>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</si>
  <si>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</si>
  <si>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</si>
  <si>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</si>
  <si>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</si>
  <si>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</si>
  <si>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</si>
  <si>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</si>
  <si>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</si>
  <si>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</si>
  <si>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</si>
  <si>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</si>
  <si>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</si>
  <si>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</si>
  <si>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</si>
  <si>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</si>
  <si>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</si>
  <si>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</si>
  <si>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</si>
  <si>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</si>
  <si>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</si>
  <si>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</si>
  <si>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</si>
  <si>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</si>
  <si>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</si>
  <si>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</si>
  <si>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</si>
  <si>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</si>
  <si>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</si>
  <si>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</si>
  <si>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</si>
  <si>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</si>
  <si>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</si>
  <si>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</si>
  <si>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</si>
  <si>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</si>
  <si>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</si>
  <si>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</si>
  <si>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</si>
  <si>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</si>
  <si>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</si>
  <si>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</si>
  <si>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</si>
  <si>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</si>
  <si>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</si>
  <si>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</si>
  <si>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</si>
  <si>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</si>
  <si>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</si>
  <si>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</si>
  <si>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</si>
  <si>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</si>
  <si>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</si>
  <si>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</si>
  <si>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</si>
  <si>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</si>
  <si>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</si>
  <si>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</si>
  <si>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</si>
  <si>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</si>
  <si>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</si>
  <si>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</si>
  <si>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</si>
  <si>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</si>
  <si>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</si>
  <si>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</si>
  <si>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</si>
  <si>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</si>
  <si>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</si>
  <si>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</si>
  <si>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</si>
  <si>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</si>
  <si>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</si>
  <si>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</si>
  <si>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</si>
  <si>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</si>
  <si>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</si>
  <si>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</si>
  <si>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</si>
  <si>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</si>
  <si>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</si>
  <si>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</si>
  <si>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</si>
  <si>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</si>
  <si>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</si>
  <si>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</si>
  <si>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</si>
  <si>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</si>
  <si>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</si>
  <si>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</si>
  <si>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</si>
  <si>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</si>
  <si>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</si>
  <si>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</si>
  <si>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</si>
  <si>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</si>
  <si>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</si>
  <si>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</si>
  <si>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</si>
  <si>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</si>
  <si>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</si>
  <si>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</si>
  <si>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</si>
  <si>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</si>
  <si>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</si>
  <si>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</si>
  <si>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</si>
  <si>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</si>
  <si>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</si>
  <si>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</si>
  <si>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</si>
  <si>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</si>
  <si>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</si>
  <si>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</si>
  <si>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</si>
  <si>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</si>
  <si>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</si>
  <si>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</si>
  <si>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</si>
  <si>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</si>
  <si>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</si>
  <si>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</si>
  <si>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</si>
  <si>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</si>
  <si>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</si>
  <si>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</si>
  <si>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</si>
  <si>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</si>
  <si>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</si>
  <si>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</si>
  <si>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</si>
  <si>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</si>
  <si>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</si>
  <si>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</si>
  <si>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</si>
  <si>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</si>
  <si>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</si>
  <si>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</si>
  <si>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</si>
  <si>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</si>
  <si>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</si>
  <si>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</si>
  <si>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</si>
  <si>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</si>
  <si>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</si>
  <si>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</si>
  <si>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</si>
  <si>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</si>
  <si>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</si>
  <si>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</si>
  <si>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</si>
  <si>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</si>
  <si>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</si>
  <si>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</si>
  <si>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</si>
  <si>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</si>
  <si>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</si>
  <si>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</si>
  <si>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</si>
  <si>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</si>
  <si>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</si>
  <si>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</si>
  <si>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</si>
  <si>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</si>
  <si>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</si>
  <si>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</si>
  <si>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</si>
  <si>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</si>
  <si>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</si>
  <si>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</si>
  <si>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</si>
  <si>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</si>
  <si>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</si>
  <si>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</si>
  <si>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</si>
  <si>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</si>
  <si>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</si>
  <si>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</si>
  <si>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</si>
  <si>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</si>
  <si>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</si>
  <si>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</si>
  <si>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</si>
  <si>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</si>
  <si>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</si>
  <si>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</si>
  <si>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</si>
  <si>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</si>
  <si>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</si>
  <si>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</si>
  <si>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</si>
  <si>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</si>
  <si>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</si>
  <si>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</si>
  <si>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</si>
  <si>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</si>
  <si>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</si>
  <si>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</si>
  <si>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</si>
  <si>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</si>
  <si>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</si>
  <si>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</si>
  <si>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</si>
  <si>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</si>
  <si>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</si>
  <si>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</si>
  <si>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</si>
  <si>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</si>
  <si>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</si>
  <si>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</si>
  <si>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</si>
  <si>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</si>
  <si>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</si>
  <si>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</si>
  <si>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</si>
  <si>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</si>
  <si>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</si>
  <si>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</si>
  <si>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</si>
  <si>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</si>
  <si>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</si>
  <si>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</si>
  <si>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</si>
  <si>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</si>
  <si>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</si>
  <si>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</si>
  <si>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</si>
  <si>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</si>
  <si>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</si>
  <si>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</si>
  <si>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</si>
  <si>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</si>
  <si>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</si>
  <si>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</si>
  <si>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</si>
  <si>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</si>
  <si>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</si>
  <si>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</si>
  <si>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</si>
  <si>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</si>
  <si>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</si>
  <si>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</si>
  <si>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</si>
  <si>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</si>
  <si>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</si>
  <si>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</si>
  <si>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</si>
  <si>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</si>
  <si>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</si>
  <si>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</si>
  <si>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</si>
  <si>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</si>
  <si>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</si>
  <si>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</si>
  <si>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</si>
  <si>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</si>
  <si>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</si>
  <si>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</si>
  <si>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</si>
  <si>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</si>
  <si>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</si>
  <si>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</si>
  <si>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</si>
  <si>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</si>
  <si>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</si>
  <si>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</si>
  <si>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</si>
  <si>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</si>
  <si>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</si>
  <si>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</si>
  <si>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</si>
  <si>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</si>
  <si>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</si>
  <si>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</si>
  <si>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</si>
  <si>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</si>
  <si>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</si>
  <si>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</si>
  <si>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</si>
  <si>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</si>
  <si>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</si>
  <si>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</si>
  <si>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</si>
  <si>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</si>
  <si>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</si>
  <si>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</si>
  <si>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</si>
  <si>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</si>
  <si>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</si>
  <si>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</si>
  <si>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</si>
  <si>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</si>
  <si>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</si>
  <si>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</si>
  <si>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</si>
  <si>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</si>
  <si>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</si>
  <si>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</si>
  <si>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</si>
  <si>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</si>
  <si>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</si>
  <si>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</si>
  <si>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</si>
  <si>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</si>
  <si>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</si>
  <si>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</si>
  <si>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</si>
  <si>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</si>
  <si>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</si>
  <si>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</si>
  <si>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</si>
  <si>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</si>
  <si>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</si>
  <si>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</si>
  <si>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</si>
  <si>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</si>
  <si>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</si>
  <si>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</si>
  <si>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</si>
  <si>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</si>
  <si>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</si>
  <si>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</si>
  <si>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</si>
  <si>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</si>
  <si>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</si>
  <si>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</si>
  <si>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</si>
  <si>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</si>
  <si>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</si>
  <si>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</si>
  <si>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</si>
  <si>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</si>
  <si>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</si>
  <si>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</si>
  <si>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</si>
  <si>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</si>
  <si>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</si>
  <si>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</si>
  <si>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</si>
  <si>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</si>
  <si>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</si>
  <si>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</si>
  <si>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</si>
  <si>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</si>
  <si>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</si>
  <si>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</si>
  <si>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</si>
  <si>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</si>
  <si>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</si>
  <si>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</si>
  <si>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</si>
  <si>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</si>
  <si>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</si>
  <si>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</si>
  <si>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</si>
  <si>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</si>
  <si>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</si>
  <si>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</si>
  <si>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</si>
  <si>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</si>
  <si>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</si>
  <si>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</si>
  <si>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</si>
  <si>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</si>
  <si>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</si>
  <si>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</si>
  <si>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</si>
  <si>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</si>
  <si>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</si>
  <si>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</si>
  <si>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</si>
  <si>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</si>
  <si>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</si>
  <si>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</si>
  <si>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</si>
  <si>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</si>
  <si>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</si>
  <si>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</si>
  <si>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</si>
  <si>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</si>
  <si>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</si>
  <si>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</si>
  <si>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</si>
  <si>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</si>
  <si>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</si>
  <si>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</si>
  <si>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</si>
  <si>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</si>
  <si>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</si>
  <si>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</si>
  <si>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</si>
  <si>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</si>
  <si>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</si>
  <si>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</si>
  <si>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</si>
  <si>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</si>
  <si>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</si>
  <si>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</si>
  <si>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</si>
  <si>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</si>
  <si>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</si>
  <si>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</si>
  <si>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</si>
  <si>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</si>
  <si>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</si>
  <si>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</si>
  <si>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</si>
  <si>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</si>
  <si>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</si>
  <si>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</si>
  <si>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</si>
  <si>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</si>
  <si>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</si>
  <si>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</si>
  <si>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</si>
  <si>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</si>
  <si>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</si>
  <si>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</si>
  <si>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</si>
  <si>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</si>
  <si>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</si>
  <si>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</si>
  <si>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</si>
  <si>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</si>
  <si>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</si>
  <si>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</si>
  <si>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</si>
  <si>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</si>
  <si>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</si>
  <si>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</si>
  <si>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</si>
  <si>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</si>
  <si>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</si>
  <si>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</si>
  <si>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</si>
  <si>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</si>
  <si>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</si>
  <si>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</si>
  <si>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</si>
  <si>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</si>
  <si>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</si>
  <si>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</si>
  <si>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</si>
  <si>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</si>
  <si>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</si>
  <si>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</si>
  <si>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</si>
  <si>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</si>
  <si>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</si>
  <si>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</si>
  <si>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</si>
  <si>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</si>
  <si>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</si>
  <si>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</si>
  <si>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</si>
  <si>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</si>
  <si>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</si>
  <si>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</si>
  <si>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</si>
  <si>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</si>
  <si>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</si>
  <si>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</si>
  <si>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</si>
  <si>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</si>
  <si>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</si>
  <si>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</si>
  <si>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</si>
  <si>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</si>
  <si>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</si>
  <si>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</si>
  <si>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</si>
  <si>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</si>
  <si>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</si>
  <si>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</si>
  <si>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</si>
  <si>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</si>
  <si>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</si>
  <si>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</si>
  <si>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</si>
  <si>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</si>
  <si>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</si>
  <si>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</si>
  <si>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</si>
  <si>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</si>
  <si>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</si>
  <si>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</si>
  <si>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</si>
  <si>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</si>
  <si>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</si>
  <si>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</si>
  <si>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</si>
  <si>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</si>
  <si>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</si>
  <si>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</si>
  <si>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</si>
  <si>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</si>
  <si>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</si>
  <si>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</si>
  <si>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</si>
  <si>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</si>
  <si>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</si>
  <si>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</si>
  <si>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</si>
  <si>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</si>
  <si>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</si>
  <si>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</si>
  <si>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</si>
  <si>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</si>
  <si>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</si>
  <si>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</si>
  <si>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</si>
  <si>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</si>
  <si>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</si>
  <si>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</si>
  <si>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</si>
  <si>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</si>
  <si>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</si>
  <si>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</si>
  <si>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</si>
  <si>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</si>
  <si>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</si>
  <si>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</si>
  <si>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</si>
  <si>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</si>
  <si>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</si>
  <si>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</si>
  <si>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</si>
  <si>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</si>
  <si>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</si>
  <si>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</si>
  <si>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</si>
  <si>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</si>
  <si>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</si>
  <si>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</si>
  <si>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</si>
  <si>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</si>
  <si>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</si>
  <si>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</si>
  <si>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</si>
  <si>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</si>
  <si>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</si>
  <si>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</si>
  <si>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</si>
  <si>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</si>
  <si>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</si>
  <si>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</si>
  <si>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</si>
  <si>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</si>
  <si>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</si>
  <si>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</si>
  <si>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</si>
  <si>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</si>
  <si>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</si>
  <si>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</si>
  <si>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</si>
  <si>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</si>
  <si>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</si>
  <si>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</si>
  <si>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</si>
  <si>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</si>
  <si>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</si>
  <si>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</si>
  <si>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</si>
  <si>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</si>
  <si>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</si>
  <si>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</si>
  <si>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</si>
  <si>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</si>
  <si>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</si>
  <si>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</si>
  <si>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</si>
  <si>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</si>
  <si>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</si>
  <si>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</si>
  <si>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</si>
  <si>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</si>
  <si>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</si>
  <si>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</si>
  <si>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</si>
  <si>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</si>
  <si>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</si>
  <si>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</si>
  <si>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</si>
  <si>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</si>
  <si>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</si>
  <si>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</si>
  <si>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</si>
  <si>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</si>
  <si>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</si>
  <si>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</si>
  <si>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</si>
  <si>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</si>
  <si>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</si>
  <si>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</si>
  <si>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</si>
  <si>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</si>
  <si>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</si>
  <si>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</si>
  <si>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</si>
  <si>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</si>
  <si>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</si>
  <si>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</si>
  <si>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</si>
  <si>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</si>
  <si>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</si>
  <si>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</si>
  <si>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</si>
  <si>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</si>
  <si>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</si>
  <si>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</si>
  <si>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</si>
  <si>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</si>
  <si>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</si>
  <si>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</si>
  <si>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</si>
  <si>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</si>
  <si>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</si>
  <si>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</si>
  <si>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</si>
  <si>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</si>
  <si>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</si>
  <si>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</si>
  <si>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</si>
  <si>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</si>
  <si>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</si>
  <si>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</si>
  <si>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</si>
  <si>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</si>
  <si>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</si>
  <si>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</si>
  <si>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</si>
  <si>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</si>
  <si>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</si>
  <si>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</si>
  <si>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</si>
  <si>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</si>
  <si>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</si>
  <si>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</si>
  <si>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</si>
  <si>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</si>
  <si>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</si>
  <si>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</si>
  <si>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</si>
  <si>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</si>
  <si>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</si>
  <si>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</si>
  <si>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</si>
  <si>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</si>
  <si>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</si>
  <si>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</si>
  <si>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</si>
  <si>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</si>
  <si>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</si>
  <si>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</si>
  <si>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</si>
  <si>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</si>
  <si>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</si>
  <si>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</si>
  <si>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</si>
  <si>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</si>
  <si>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</si>
  <si>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</si>
  <si>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</si>
  <si>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</si>
  <si>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</si>
  <si>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</si>
  <si>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</si>
  <si>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</si>
  <si>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</si>
  <si>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</si>
  <si>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</si>
  <si>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</si>
  <si>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</si>
  <si>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</si>
  <si>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</si>
  <si>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</si>
  <si>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</si>
  <si>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</si>
  <si>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</si>
  <si>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</si>
  <si>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</si>
  <si>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</si>
  <si>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</si>
  <si>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</si>
  <si>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</si>
  <si>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</si>
  <si>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</si>
  <si>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</si>
  <si>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</si>
  <si>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</si>
  <si>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</si>
  <si>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</si>
  <si>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</si>
  <si>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</si>
  <si>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</si>
  <si>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</si>
  <si>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</si>
  <si>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</si>
  <si>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</si>
  <si>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</si>
  <si>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</si>
  <si>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</si>
  <si>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</si>
  <si>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</si>
  <si>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</si>
  <si>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</si>
  <si>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</si>
  <si>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</si>
  <si>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</si>
  <si>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</si>
  <si>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</si>
  <si>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</si>
  <si>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</si>
  <si>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</si>
  <si>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</si>
  <si>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</si>
  <si>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</si>
  <si>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</si>
  <si>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</si>
  <si>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</si>
  <si>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</si>
  <si>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</si>
  <si>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</si>
  <si>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</si>
  <si>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</si>
  <si>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</si>
  <si>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</si>
  <si>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</si>
  <si>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</si>
  <si>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</si>
  <si>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</si>
  <si>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</si>
  <si>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</si>
  <si>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</si>
  <si>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</si>
  <si>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</si>
  <si>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</si>
  <si>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</si>
  <si>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</si>
  <si>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</si>
  <si>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</si>
  <si>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</si>
  <si>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</si>
  <si>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</si>
  <si>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</si>
  <si>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</si>
  <si>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</si>
  <si>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</si>
  <si>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</si>
  <si>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</si>
  <si>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</si>
  <si>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</si>
  <si>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</si>
  <si>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</si>
  <si>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</si>
  <si>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</si>
  <si>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</si>
  <si>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</si>
  <si>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</si>
  <si>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</si>
  <si>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</si>
  <si>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</si>
  <si>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</si>
  <si>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</si>
  <si>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</si>
  <si>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</si>
  <si>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</si>
  <si>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</si>
  <si>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</si>
  <si>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</si>
  <si>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</si>
  <si>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</si>
  <si>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</si>
  <si>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</si>
  <si>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</si>
  <si>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</si>
  <si>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</si>
  <si>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</si>
  <si>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</si>
  <si>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</si>
  <si>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</si>
  <si>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</si>
  <si>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</si>
  <si>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</si>
  <si>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</si>
  <si>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</si>
  <si>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</si>
  <si>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</si>
  <si>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</si>
  <si>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</si>
  <si>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</si>
  <si>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</si>
  <si>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</si>
  <si>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</si>
  <si>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</si>
  <si>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</si>
  <si>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</si>
  <si>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</si>
  <si>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</si>
  <si>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</si>
  <si>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</si>
  <si>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</si>
  <si>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</si>
  <si>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</si>
  <si>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</si>
  <si>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</si>
  <si>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</si>
  <si>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</si>
  <si>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</si>
  <si>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</si>
  <si>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</si>
  <si>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</si>
  <si>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</si>
  <si>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</si>
  <si>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</si>
  <si>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</si>
  <si>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</si>
  <si>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</si>
  <si>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</si>
  <si>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</si>
  <si>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</si>
  <si>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</si>
  <si>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</si>
  <si>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</si>
  <si>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</si>
  <si>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</si>
  <si>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</si>
  <si>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</si>
  <si>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</si>
  <si>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</si>
  <si>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</si>
  <si>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</si>
  <si>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</si>
  <si>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</si>
  <si>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</si>
  <si>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</si>
  <si>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</si>
  <si>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</si>
  <si>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</si>
  <si>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</si>
  <si>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</si>
  <si>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</si>
  <si>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</si>
  <si>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</si>
  <si>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</si>
  <si>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</si>
  <si>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</si>
  <si>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</si>
  <si>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</si>
  <si>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</si>
  <si>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</si>
  <si>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</si>
  <si>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</si>
  <si>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</si>
  <si>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</si>
  <si>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</si>
  <si>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</si>
  <si>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</si>
  <si>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</si>
  <si>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</si>
  <si>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</si>
  <si>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</si>
  <si>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</si>
  <si>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</si>
  <si>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</si>
  <si>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</si>
  <si>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</si>
  <si>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</si>
  <si>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</si>
  <si>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</si>
  <si>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</si>
  <si>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</si>
  <si>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</si>
  <si>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</si>
  <si>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</si>
  <si>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</si>
  <si>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</si>
  <si>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</si>
  <si>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</si>
  <si>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</si>
  <si>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</si>
  <si>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</si>
  <si>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</si>
  <si>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</si>
  <si>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</si>
  <si>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</si>
  <si>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</si>
  <si>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</si>
  <si>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</si>
  <si>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</si>
  <si>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</si>
  <si>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</si>
  <si>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</si>
  <si>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</si>
  <si>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</si>
  <si>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</si>
  <si>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</si>
  <si>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</si>
  <si>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</si>
  <si>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</si>
  <si>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</si>
  <si>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</si>
  <si>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</si>
  <si>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</si>
  <si>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</si>
  <si>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</si>
  <si>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</si>
  <si>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</si>
  <si>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</si>
  <si>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</si>
  <si>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</si>
  <si>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</si>
  <si>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</si>
  <si>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</si>
  <si>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</si>
  <si>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</si>
  <si>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</si>
  <si>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</si>
  <si>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</si>
  <si>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</si>
  <si>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</si>
  <si>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</si>
  <si>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</si>
  <si>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</si>
  <si>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</si>
  <si>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</si>
  <si>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</si>
  <si>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</si>
  <si>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</si>
  <si>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</si>
  <si>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</si>
  <si>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</si>
  <si>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</si>
  <si>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</si>
  <si>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</si>
  <si>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</si>
  <si>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</si>
  <si>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</si>
  <si>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</si>
  <si>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</si>
  <si>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</si>
  <si>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</si>
  <si>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</si>
  <si>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</si>
  <si>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</si>
  <si>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</si>
  <si>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</si>
  <si>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</si>
  <si>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</si>
  <si>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</si>
  <si>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</si>
  <si>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</si>
  <si>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</si>
  <si>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</si>
  <si>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</si>
  <si>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</si>
  <si>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</si>
  <si>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</si>
  <si>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</si>
  <si>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</si>
  <si>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</si>
  <si>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</si>
  <si>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</si>
  <si>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</si>
  <si>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</si>
  <si>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</si>
  <si>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</si>
  <si>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</si>
  <si>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</si>
  <si>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</si>
  <si>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</si>
  <si>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</si>
  <si>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</si>
  <si>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</si>
  <si>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</si>
  <si>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</si>
  <si>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</si>
  <si>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</si>
  <si>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</si>
  <si>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</si>
  <si>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</si>
  <si>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</si>
  <si>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</si>
  <si>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</si>
  <si>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</si>
  <si>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</si>
  <si>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</si>
  <si>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</si>
  <si>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</si>
  <si>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</si>
  <si>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</si>
  <si>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</si>
  <si>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</si>
  <si>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</si>
  <si>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</si>
  <si>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</si>
  <si>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</si>
  <si>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</si>
  <si>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</si>
  <si>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</si>
  <si>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</si>
  <si>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</si>
  <si>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</si>
  <si>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</si>
  <si>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</si>
  <si>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</si>
  <si>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</si>
  <si>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</si>
  <si>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</si>
  <si>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</si>
  <si>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</si>
  <si>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</si>
  <si>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</si>
  <si>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</si>
  <si>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</si>
  <si>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</si>
  <si>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</si>
  <si>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</si>
  <si>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</si>
  <si>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</si>
  <si>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</si>
  <si>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</si>
  <si>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</si>
  <si>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</si>
  <si>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</si>
  <si>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</si>
  <si>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</si>
  <si>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</si>
  <si>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</si>
  <si>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</si>
  <si>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</si>
  <si>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</si>
  <si>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</si>
  <si>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</si>
  <si>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</si>
  <si>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</si>
  <si>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</si>
  <si>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</si>
  <si>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</si>
  <si>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</si>
  <si>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</si>
  <si>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</si>
  <si>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</si>
  <si>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</si>
  <si>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</si>
  <si>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</si>
  <si>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</si>
  <si>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</si>
  <si>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</si>
  <si>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</si>
  <si>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</si>
  <si>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</si>
  <si>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</si>
  <si>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</si>
  <si>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</si>
  <si>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</si>
  <si>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</si>
  <si>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</si>
  <si>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</si>
  <si>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</si>
  <si>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</si>
  <si>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</si>
  <si>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</si>
  <si>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</si>
  <si>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</si>
  <si>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</si>
  <si>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</si>
  <si>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</si>
  <si>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</si>
  <si>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</si>
  <si>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</si>
  <si>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</si>
  <si>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</si>
  <si>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</si>
  <si>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</si>
  <si>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</si>
  <si>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</si>
  <si>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</si>
  <si>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</si>
  <si>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</si>
  <si>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</si>
  <si>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</si>
  <si>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</si>
  <si>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</si>
  <si>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</si>
  <si>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</si>
  <si>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</si>
  <si>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</si>
  <si>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</si>
  <si>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</si>
  <si>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</si>
  <si>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</si>
  <si>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</si>
  <si>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</si>
  <si>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</si>
  <si>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</si>
  <si>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</si>
  <si>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</si>
  <si>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</si>
  <si>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</si>
  <si>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</si>
  <si>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</si>
  <si>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</si>
  <si>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</si>
  <si>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</si>
  <si>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</si>
  <si>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</si>
  <si>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</si>
  <si>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</si>
  <si>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</si>
  <si>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</si>
  <si>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</si>
  <si>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</si>
  <si>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</si>
  <si>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</si>
  <si>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</si>
  <si>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</si>
  <si>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</si>
  <si>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</si>
  <si>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</si>
  <si>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</si>
  <si>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</si>
  <si>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</si>
  <si>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</si>
  <si>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</si>
  <si>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</si>
  <si>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</si>
  <si>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</si>
  <si>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</si>
  <si>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</si>
  <si>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</si>
  <si>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</si>
  <si>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</si>
  <si>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</si>
  <si>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</si>
  <si>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</si>
  <si>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</si>
  <si>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</si>
  <si>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</si>
  <si>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</si>
  <si>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</si>
  <si>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</si>
  <si>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</si>
  <si>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</si>
  <si>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</si>
  <si>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</si>
  <si>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</si>
  <si>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</si>
  <si>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</si>
  <si>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</si>
  <si>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</si>
  <si>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</si>
  <si>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</si>
  <si>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</si>
  <si>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</si>
  <si>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</si>
  <si>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</si>
  <si>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</si>
  <si>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</si>
  <si>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</si>
  <si>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</si>
  <si>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</si>
  <si>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</si>
  <si>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</si>
  <si>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</si>
  <si>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</si>
  <si>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</si>
  <si>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</si>
  <si>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</si>
  <si>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</si>
  <si>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</si>
  <si>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</si>
  <si>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</si>
  <si>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</si>
  <si>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</si>
  <si>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</si>
  <si>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</si>
  <si>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</si>
  <si>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</si>
  <si>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</si>
  <si>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</si>
  <si>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</si>
  <si>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</si>
  <si>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</si>
  <si>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</si>
  <si>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</si>
  <si>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</si>
  <si>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</si>
  <si>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</si>
  <si>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</si>
  <si>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</si>
  <si>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</si>
  <si>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</si>
  <si>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</si>
  <si>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</si>
  <si>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</si>
  <si>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</si>
  <si>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</si>
  <si>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</si>
  <si>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</si>
  <si>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</si>
  <si>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</si>
  <si>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</si>
  <si>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</si>
  <si>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</si>
  <si>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</si>
  <si>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</si>
  <si>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</si>
  <si>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</si>
  <si>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</si>
  <si>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</si>
  <si>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</si>
  <si>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</si>
  <si>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</si>
  <si>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</si>
  <si>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</si>
  <si>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</si>
  <si>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</si>
  <si>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</si>
  <si>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</si>
  <si>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</si>
  <si>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</si>
  <si>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</si>
  <si>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</si>
  <si>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</si>
  <si>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</si>
  <si>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</si>
  <si>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</si>
  <si>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</si>
  <si>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</si>
  <si>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</si>
  <si>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</si>
  <si>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</si>
  <si>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</si>
  <si>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</si>
  <si>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</si>
  <si>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</si>
  <si>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</si>
  <si>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</si>
  <si>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</si>
  <si>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</si>
  <si>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</si>
  <si>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</si>
  <si>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</si>
  <si>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</si>
  <si>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</si>
  <si>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</si>
  <si>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</si>
  <si>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</si>
  <si>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</si>
  <si>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</si>
  <si>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</si>
  <si>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</si>
  <si>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</si>
  <si>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</si>
  <si>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</si>
  <si>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</si>
  <si>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</si>
  <si>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</si>
  <si>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</si>
  <si>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</si>
  <si>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</si>
  <si>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</si>
  <si>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</si>
  <si>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</si>
  <si>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</si>
  <si>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</si>
  <si>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</si>
  <si>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</si>
  <si>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</si>
  <si>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</si>
  <si>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</si>
  <si>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</si>
  <si>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</si>
  <si>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</si>
  <si>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</si>
  <si>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</si>
  <si>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</si>
  <si>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</si>
  <si>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</si>
  <si>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</si>
  <si>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</si>
  <si>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</si>
  <si>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</si>
  <si>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</si>
  <si>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</si>
  <si>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</si>
  <si>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</si>
  <si>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</si>
  <si>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</si>
  <si>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</si>
  <si>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</si>
  <si>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</si>
  <si>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</si>
  <si>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</si>
  <si>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</si>
  <si>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</si>
  <si>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</si>
  <si>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</si>
  <si>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</si>
  <si>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</si>
  <si>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</si>
  <si>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</si>
  <si>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</si>
  <si>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</si>
  <si>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</si>
  <si>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</si>
  <si>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</si>
  <si>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</si>
  <si>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</si>
  <si>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</si>
  <si>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</si>
  <si>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</si>
  <si>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</si>
  <si>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</si>
  <si>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</si>
  <si>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</si>
  <si>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</si>
  <si>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</si>
  <si>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</si>
  <si>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</si>
  <si>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</si>
  <si>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</si>
  <si>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</si>
  <si>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</si>
  <si>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</si>
  <si>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</si>
  <si>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</si>
  <si>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</si>
  <si>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</si>
  <si>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</si>
  <si>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</si>
  <si>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</si>
  <si>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</si>
  <si>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</si>
  <si>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</si>
  <si>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</si>
  <si>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</si>
  <si>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</si>
  <si>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</si>
  <si>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</si>
  <si>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</si>
  <si>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</si>
  <si>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</si>
  <si>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</si>
  <si>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</si>
  <si>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</si>
  <si>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</si>
  <si>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</si>
  <si>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</si>
  <si>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</si>
  <si>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</si>
  <si>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</si>
  <si>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</si>
  <si>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</si>
  <si>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</si>
  <si>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</si>
  <si>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</si>
  <si>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</si>
  <si>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</si>
  <si>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</si>
  <si>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</si>
  <si>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</si>
  <si>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</si>
  <si>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</si>
  <si>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</si>
  <si>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</si>
  <si>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</si>
  <si>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</si>
  <si>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</si>
  <si>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</si>
  <si>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</si>
  <si>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</si>
  <si>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</si>
  <si>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</si>
  <si>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</si>
  <si>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</si>
  <si>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</si>
  <si>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</si>
  <si>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</si>
  <si>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</si>
  <si>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</si>
  <si>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</si>
  <si>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</si>
  <si>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</si>
  <si>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</si>
  <si>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</si>
  <si>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</si>
  <si>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</si>
  <si>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</si>
  <si>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</si>
  <si>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</si>
  <si>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</si>
  <si>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</si>
  <si>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</si>
  <si>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</si>
  <si>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</si>
  <si>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</si>
  <si>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</si>
  <si>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</si>
  <si>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</si>
  <si>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</si>
  <si>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</si>
  <si>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</si>
  <si>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</si>
  <si>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</si>
  <si>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</si>
  <si>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</si>
  <si>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</si>
  <si>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</si>
  <si>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</si>
  <si>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</si>
  <si>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</si>
  <si>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</si>
  <si>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</si>
  <si>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</si>
  <si>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</si>
  <si>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</si>
  <si>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</si>
  <si>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</si>
  <si>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</si>
  <si>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</si>
  <si>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</si>
  <si>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</si>
  <si>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</si>
  <si>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</si>
  <si>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</si>
  <si>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</si>
  <si>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</si>
  <si>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</si>
  <si>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</si>
  <si>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</si>
  <si>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</si>
  <si>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</si>
  <si>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</si>
  <si>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</si>
  <si>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</si>
  <si>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</si>
  <si>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</si>
  <si>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</si>
  <si>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</si>
  <si>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</si>
  <si>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</si>
  <si>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</si>
  <si>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</si>
  <si>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</si>
  <si>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</si>
  <si>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</si>
  <si>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</si>
  <si>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</si>
  <si>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</si>
  <si>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</si>
  <si>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</si>
  <si>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</si>
  <si>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</si>
  <si>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</si>
  <si>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</si>
  <si>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</si>
  <si>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</si>
  <si>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</si>
  <si>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</si>
  <si>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</si>
  <si>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</si>
  <si>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</si>
  <si>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</si>
  <si>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</si>
  <si>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</si>
  <si>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</si>
  <si>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</si>
  <si>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</si>
  <si>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</si>
  <si>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</si>
  <si>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</si>
  <si>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</si>
  <si>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</si>
  <si>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</si>
  <si>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</si>
  <si>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</si>
  <si>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</si>
  <si>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</si>
  <si>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</si>
  <si>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</si>
  <si>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</si>
  <si>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</si>
  <si>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</si>
  <si>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</si>
  <si>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</si>
  <si>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</si>
  <si>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</si>
  <si>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</si>
  <si>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</si>
  <si>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</si>
  <si>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</si>
  <si>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</si>
  <si>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</si>
  <si>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</si>
  <si>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</si>
  <si>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</si>
  <si>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</si>
  <si>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</si>
  <si>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</si>
  <si>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</si>
  <si>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</si>
  <si>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</si>
  <si>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</si>
  <si>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</si>
  <si>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</si>
  <si>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</si>
  <si>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</si>
  <si>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</si>
  <si>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</si>
  <si>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</si>
  <si>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</si>
  <si>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</si>
  <si>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</si>
  <si>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</si>
  <si>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</si>
  <si>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</si>
  <si>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</si>
  <si>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</si>
  <si>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</si>
  <si>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</si>
  <si>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</si>
  <si>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</si>
  <si>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</si>
  <si>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</si>
  <si>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</si>
  <si>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</si>
  <si>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</si>
  <si>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</si>
  <si>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</si>
  <si>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</si>
  <si>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</si>
  <si>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</si>
  <si>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</si>
  <si>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</si>
  <si>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</si>
  <si>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</si>
  <si>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</si>
  <si>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</si>
  <si>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</si>
  <si>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</si>
  <si>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</si>
  <si>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</si>
  <si>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</si>
  <si>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</si>
  <si>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</si>
  <si>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</si>
  <si>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</si>
  <si>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</si>
  <si>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</si>
  <si>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</si>
  <si>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</si>
  <si>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</si>
  <si>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</si>
  <si>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</si>
  <si>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</si>
  <si>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</si>
  <si>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</si>
  <si>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</si>
  <si>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</si>
  <si>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</si>
  <si>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</si>
  <si>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</si>
  <si>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</si>
  <si>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</si>
  <si>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</si>
  <si>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</si>
  <si>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</si>
  <si>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</si>
  <si>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</si>
  <si>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</si>
  <si>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</si>
  <si>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</si>
  <si>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</si>
  <si>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</si>
  <si>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</si>
  <si>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</si>
  <si>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</si>
  <si>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</si>
  <si>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</si>
  <si>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</si>
  <si>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</si>
  <si>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</si>
  <si>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</si>
  <si>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</si>
  <si>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</si>
  <si>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</si>
  <si>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</si>
  <si>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</si>
  <si>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</si>
  <si>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</si>
  <si>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</si>
  <si>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</si>
  <si>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</si>
  <si>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</si>
  <si>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</si>
  <si>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</si>
  <si>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</si>
  <si>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</si>
  <si>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</si>
  <si>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</si>
  <si>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</si>
  <si>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</si>
  <si>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</si>
  <si>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</si>
  <si>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</si>
  <si>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</si>
  <si>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</si>
  <si>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</si>
  <si>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</si>
  <si>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</si>
  <si>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</si>
  <si>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</si>
  <si>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</si>
  <si>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</si>
  <si>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</si>
  <si>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</si>
  <si>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</si>
  <si>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</si>
  <si>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</si>
  <si>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</si>
  <si>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</si>
  <si>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</si>
  <si>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</si>
  <si>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</si>
  <si>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</si>
  <si>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</si>
  <si>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</si>
  <si>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</si>
  <si>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</si>
  <si>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</si>
  <si>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</si>
  <si>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</si>
  <si>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</si>
  <si>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</si>
  <si>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</si>
  <si>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</si>
  <si>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</si>
  <si>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</si>
  <si>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</si>
  <si>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</si>
  <si>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</si>
  <si>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</si>
  <si>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</si>
  <si>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</si>
  <si>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</si>
  <si>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</si>
  <si>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</si>
  <si>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</si>
  <si>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</si>
  <si>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</si>
  <si>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</si>
  <si>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</si>
  <si>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</si>
  <si>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</si>
  <si>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</si>
  <si>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</si>
  <si>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</si>
  <si>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</si>
  <si>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</si>
  <si>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</si>
  <si>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</si>
  <si>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</si>
  <si>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</si>
  <si>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</si>
  <si>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</si>
  <si>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</si>
  <si>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</si>
  <si>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</si>
  <si>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</si>
  <si>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</si>
  <si>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</si>
  <si>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</si>
  <si>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</si>
  <si>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</si>
  <si>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</si>
  <si>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</si>
  <si>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</si>
  <si>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</si>
  <si>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</si>
  <si>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</si>
  <si>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</si>
  <si>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</si>
  <si>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</si>
  <si>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</si>
  <si>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</si>
  <si>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</si>
  <si>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</si>
  <si>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</si>
  <si>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</si>
  <si>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</si>
  <si>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</si>
  <si>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</si>
  <si>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</si>
  <si>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</si>
  <si>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</si>
  <si>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</si>
  <si>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</si>
  <si>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</si>
  <si>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</si>
  <si>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</si>
  <si>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</si>
  <si>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</si>
  <si>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</si>
  <si>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</si>
  <si>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</si>
  <si>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</si>
  <si>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</si>
  <si>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</si>
  <si>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</si>
  <si>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</si>
  <si>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</si>
  <si>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</si>
  <si>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</si>
  <si>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</si>
  <si>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</si>
  <si>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</si>
  <si>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</si>
  <si>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</si>
  <si>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</si>
  <si>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</si>
  <si>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</si>
  <si>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</si>
  <si>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</si>
  <si>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</si>
  <si>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</si>
  <si>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</si>
  <si>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</si>
  <si>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</si>
  <si>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</si>
  <si>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</si>
  <si>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</si>
  <si>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</si>
  <si>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</si>
  <si>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</si>
  <si>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</si>
  <si>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</si>
  <si>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</si>
  <si>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</si>
  <si>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</si>
  <si>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</si>
  <si>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</si>
  <si>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</si>
  <si>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</si>
  <si>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</si>
  <si>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</si>
  <si>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</si>
  <si>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</si>
  <si>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</si>
  <si>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</si>
  <si>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</si>
  <si>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</si>
  <si>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</si>
  <si>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</si>
  <si>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</si>
  <si>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</si>
  <si>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</si>
  <si>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</si>
  <si>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</si>
  <si>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</si>
  <si>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</si>
  <si>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</si>
  <si>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</si>
  <si>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</si>
  <si>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</si>
  <si>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</si>
  <si>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</si>
  <si>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</si>
  <si>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</si>
  <si>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</si>
  <si>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</si>
  <si>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</si>
  <si>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</si>
  <si>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</si>
  <si>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</si>
  <si>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</si>
  <si>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</si>
  <si>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</si>
  <si>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</si>
  <si>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</si>
  <si>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</si>
  <si>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</si>
  <si>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</si>
  <si>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</si>
  <si>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</si>
  <si>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</si>
  <si>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</si>
  <si>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</si>
  <si>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</si>
  <si>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</si>
  <si>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</si>
  <si>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</si>
  <si>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</si>
  <si>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</si>
  <si>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</si>
  <si>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</si>
  <si>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</si>
  <si>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</si>
  <si>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</si>
  <si>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</si>
  <si>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</si>
  <si>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</si>
  <si>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</si>
  <si>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</si>
  <si>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</si>
  <si>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</si>
  <si>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</si>
  <si>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</si>
  <si>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</si>
  <si>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</si>
  <si>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</si>
  <si>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</si>
  <si>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</si>
  <si>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</si>
  <si>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</si>
  <si>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</si>
  <si>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</si>
  <si>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</si>
  <si>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</si>
  <si>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</si>
  <si>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</si>
  <si>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</si>
  <si>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</si>
  <si>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</si>
  <si>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</si>
  <si>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</si>
  <si>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</si>
  <si>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</si>
  <si>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</si>
  <si>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</si>
  <si>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</si>
  <si>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</si>
  <si>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</si>
  <si>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</si>
  <si>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</si>
  <si>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</si>
  <si>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</si>
  <si>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</si>
  <si>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</si>
  <si>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</si>
  <si>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</si>
  <si>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</si>
  <si>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</si>
  <si>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</si>
  <si>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</si>
  <si>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</si>
  <si>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</si>
  <si>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</si>
  <si>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</si>
  <si>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</si>
  <si>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</si>
  <si>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</si>
  <si>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</si>
  <si>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</si>
  <si>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</si>
  <si>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</si>
  <si>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</si>
  <si>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</si>
  <si>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</si>
  <si>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</si>
  <si>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</si>
  <si>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</si>
  <si>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</si>
  <si>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</si>
  <si>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</si>
  <si>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</si>
  <si>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</si>
  <si>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</si>
  <si>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</si>
  <si>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</si>
  <si>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</si>
  <si>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</si>
  <si>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</si>
  <si>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</si>
  <si>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</si>
  <si>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</si>
  <si>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</si>
  <si>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</si>
  <si>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</si>
  <si>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</si>
  <si>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</si>
  <si>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</si>
  <si>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</si>
  <si>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</si>
  <si>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</si>
  <si>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</si>
  <si>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</si>
  <si>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</si>
  <si>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</si>
  <si>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</si>
  <si>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</si>
  <si>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</si>
  <si>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</si>
  <si>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</si>
  <si>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</si>
  <si>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</si>
  <si>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</si>
  <si>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</si>
  <si>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</si>
  <si>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</si>
  <si>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</si>
  <si>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</si>
  <si>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</si>
  <si>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</si>
  <si>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</si>
  <si>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</si>
  <si>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</si>
  <si>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</si>
  <si>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</si>
  <si>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</si>
  <si>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</si>
  <si>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</si>
  <si>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</si>
  <si>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</si>
  <si>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</si>
  <si>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</si>
  <si>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</si>
  <si>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</si>
  <si>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</si>
  <si>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</si>
  <si>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</si>
  <si>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</si>
  <si>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</si>
  <si>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</si>
  <si>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</si>
  <si>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</si>
  <si>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</si>
  <si>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</si>
  <si>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</si>
  <si>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</si>
  <si>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</si>
  <si>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</si>
  <si>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</si>
  <si>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</si>
  <si>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</si>
  <si>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</si>
  <si>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</si>
  <si>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</si>
  <si>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</si>
  <si>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</si>
  <si>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</si>
  <si>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</si>
  <si>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</si>
  <si>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</si>
  <si>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</si>
  <si>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</si>
  <si>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</si>
  <si>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</si>
  <si>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</si>
  <si>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</si>
  <si>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</si>
  <si>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</si>
  <si>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</si>
  <si>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</si>
  <si>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</si>
  <si>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</si>
  <si>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</si>
  <si>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</si>
  <si>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</si>
  <si>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</si>
  <si>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</si>
  <si>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</si>
  <si>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</si>
  <si>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</si>
  <si>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</si>
  <si>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</si>
  <si>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</si>
  <si>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</si>
  <si>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</si>
  <si>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</si>
  <si>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</si>
  <si>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</si>
  <si>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</si>
  <si>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</si>
  <si>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</si>
  <si>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</si>
  <si>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</si>
  <si>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</si>
  <si>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</si>
  <si>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</si>
  <si>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</si>
  <si>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</si>
  <si>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</si>
  <si>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</si>
  <si>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</si>
  <si>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</si>
  <si>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</si>
  <si>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</si>
  <si>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</si>
  <si>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</si>
  <si>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</si>
  <si>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</si>
  <si>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</si>
  <si>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</si>
  <si>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</si>
  <si>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</si>
  <si>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</si>
  <si>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</si>
  <si>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</si>
  <si>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</si>
  <si>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</si>
  <si>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</si>
  <si>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</si>
  <si>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</si>
  <si>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</si>
  <si>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</si>
  <si>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</si>
  <si>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</si>
  <si>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</si>
  <si>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</si>
  <si>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</si>
  <si>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</si>
  <si>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</si>
  <si>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</si>
  <si>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</si>
  <si>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</si>
  <si>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</si>
  <si>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</si>
  <si>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</si>
  <si>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</si>
  <si>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</si>
  <si>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</si>
  <si>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</si>
  <si>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</si>
  <si>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</si>
  <si>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</si>
  <si>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</si>
  <si>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</si>
  <si>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</si>
  <si>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</si>
  <si>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</si>
  <si>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</si>
  <si>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</si>
  <si>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</si>
  <si>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</si>
  <si>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</si>
  <si>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</si>
  <si>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</si>
  <si>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</si>
  <si>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</si>
  <si>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</si>
  <si>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</si>
  <si>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</si>
  <si>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</si>
  <si>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</si>
  <si>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</si>
  <si>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</si>
  <si>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</si>
  <si>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</si>
  <si>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</si>
  <si>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</si>
  <si>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</si>
  <si>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</si>
  <si>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</si>
  <si>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</si>
  <si>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</si>
  <si>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</si>
  <si>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</si>
  <si>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</si>
  <si>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</si>
  <si>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</si>
  <si>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</si>
  <si>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</si>
  <si>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</si>
  <si>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</si>
  <si>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</si>
  <si>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</si>
  <si>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</si>
  <si>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</si>
  <si>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</si>
  <si>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</si>
  <si>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</si>
  <si>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</si>
  <si>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</si>
  <si>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</si>
  <si>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</si>
  <si>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</si>
  <si>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</si>
  <si>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</si>
  <si>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</si>
  <si>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</si>
  <si>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</si>
  <si>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</si>
  <si>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</si>
  <si>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</si>
  <si>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</si>
  <si>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</si>
  <si>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</si>
  <si>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</si>
  <si>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</si>
  <si>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</si>
  <si>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</si>
  <si>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</si>
  <si>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</si>
  <si>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</si>
  <si>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</si>
  <si>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</si>
  <si>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</si>
  <si>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</si>
  <si>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</si>
  <si>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</si>
  <si>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</si>
  <si>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</si>
  <si>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</si>
  <si>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</si>
  <si>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</si>
  <si>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</si>
  <si>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</si>
  <si>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</si>
  <si>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</si>
  <si>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</si>
  <si>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</si>
  <si>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</si>
  <si>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</si>
  <si>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</si>
  <si>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</si>
  <si>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</si>
  <si>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</si>
  <si>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</si>
  <si>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</si>
  <si>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</si>
  <si>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</si>
  <si>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</si>
  <si>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</si>
  <si>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</si>
  <si>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</si>
  <si>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</si>
  <si>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</si>
  <si>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</si>
  <si>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</si>
  <si>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</si>
  <si>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</si>
  <si>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</si>
  <si>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</si>
  <si>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</si>
  <si>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</si>
  <si>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</si>
  <si>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</si>
  <si>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</si>
  <si>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</si>
  <si>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</si>
  <si>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</si>
  <si>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</si>
  <si>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</si>
  <si>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</si>
  <si>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</si>
  <si>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</si>
  <si>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</si>
  <si>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</si>
  <si>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</si>
  <si>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</si>
  <si>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</si>
  <si>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</si>
  <si>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</si>
  <si>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</si>
  <si>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</si>
  <si>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</si>
  <si>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</si>
  <si>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</si>
  <si>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</si>
  <si>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</si>
  <si>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</si>
  <si>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</si>
  <si>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</si>
  <si>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</si>
  <si>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</si>
  <si>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</si>
  <si>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</si>
  <si>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</si>
  <si>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</si>
  <si>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</si>
  <si>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</si>
  <si>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</si>
  <si>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</si>
  <si>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</si>
  <si>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</si>
  <si>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</si>
  <si>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</si>
  <si>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</si>
  <si>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</si>
  <si>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</si>
  <si>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</si>
  <si>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</si>
  <si>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</si>
  <si>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</si>
  <si>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</si>
  <si>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</si>
  <si>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</si>
  <si>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</si>
  <si>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</si>
  <si>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</si>
  <si>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</si>
  <si>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</si>
  <si>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</si>
  <si>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</si>
  <si>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</si>
  <si>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</si>
  <si>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</si>
  <si>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</si>
  <si>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</si>
  <si>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</si>
  <si>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</si>
  <si>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</si>
  <si>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</si>
  <si>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</si>
  <si>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</si>
  <si>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</si>
  <si>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</si>
  <si>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</si>
  <si>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</si>
  <si>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</si>
  <si>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</si>
  <si>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</si>
  <si>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</si>
  <si>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</si>
  <si>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</si>
  <si>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</si>
  <si>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</si>
  <si>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</si>
  <si>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</si>
  <si>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</si>
  <si>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</si>
  <si>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</si>
  <si>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</si>
  <si>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</si>
  <si>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</si>
  <si>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</si>
  <si>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</si>
  <si>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</si>
  <si>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</si>
  <si>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</si>
  <si>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</si>
  <si>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</si>
  <si>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</si>
  <si>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</si>
  <si>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</si>
  <si>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</si>
  <si>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</si>
  <si>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</si>
  <si>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</si>
  <si>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</si>
  <si>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</si>
  <si>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</si>
  <si>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</si>
  <si>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</si>
  <si>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</si>
  <si>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</si>
  <si>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</si>
  <si>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</si>
  <si>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</si>
  <si>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</si>
  <si>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</si>
  <si>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</si>
  <si>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</si>
  <si>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</si>
  <si>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</si>
  <si>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</si>
  <si>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</si>
  <si>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</si>
  <si>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</si>
  <si>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</si>
  <si>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</si>
  <si>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</si>
  <si>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</si>
  <si>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</si>
  <si>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</si>
  <si>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</si>
  <si>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</si>
  <si>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</si>
  <si>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</si>
  <si>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</si>
  <si>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</si>
  <si>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</si>
  <si>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</si>
  <si>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</si>
  <si>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</si>
  <si>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</si>
  <si>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</si>
  <si>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</si>
  <si>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</si>
  <si>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</si>
  <si>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</si>
  <si>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</si>
  <si>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</si>
  <si>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</si>
  <si>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</si>
  <si>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</si>
  <si>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</si>
  <si>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</si>
  <si>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</si>
  <si>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</si>
  <si>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</si>
  <si>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</si>
  <si>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</si>
  <si>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</si>
  <si>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</si>
  <si>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</si>
  <si>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</si>
  <si>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</si>
  <si>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</si>
  <si>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</si>
  <si>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</si>
  <si>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</si>
  <si>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</si>
  <si>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</si>
  <si>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</si>
  <si>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</si>
  <si>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</si>
  <si>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</si>
  <si>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</si>
  <si>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</si>
  <si>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</si>
  <si>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</si>
  <si>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</si>
  <si>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</si>
  <si>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</si>
  <si>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</si>
  <si>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</si>
  <si>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</si>
  <si>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</si>
  <si>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</si>
  <si>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</si>
  <si>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</si>
  <si>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</si>
  <si>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</si>
  <si>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</si>
  <si>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</si>
  <si>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</si>
  <si>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</si>
  <si>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</si>
  <si>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</si>
  <si>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</si>
  <si>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</si>
  <si>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</si>
  <si>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</si>
  <si>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</si>
  <si>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</si>
  <si>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</si>
  <si>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</si>
  <si>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</si>
  <si>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</si>
  <si>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</si>
  <si>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</si>
  <si>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</si>
  <si>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</si>
  <si>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</si>
  <si>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</si>
  <si>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</si>
  <si>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</si>
  <si>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</si>
  <si>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</si>
  <si>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</si>
  <si>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</si>
  <si>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</si>
  <si>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</si>
  <si>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</si>
  <si>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</si>
  <si>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</si>
  <si>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</si>
  <si>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</si>
  <si>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</si>
  <si>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</si>
  <si>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</si>
  <si>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</si>
  <si>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</si>
  <si>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</si>
  <si>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</si>
  <si>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</si>
  <si>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</si>
  <si>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</si>
  <si>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</si>
  <si>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</si>
  <si>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</si>
  <si>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</si>
  <si>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</si>
  <si>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</si>
  <si>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</si>
  <si>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</si>
  <si>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</si>
  <si>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</si>
  <si>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</si>
  <si>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</si>
  <si>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</si>
  <si>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</si>
  <si>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</si>
  <si>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</si>
  <si>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</si>
  <si>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</si>
  <si>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</si>
  <si>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</si>
  <si>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</si>
  <si>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</si>
  <si>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</si>
  <si>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</si>
  <si>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</si>
  <si>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</si>
  <si>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</si>
  <si>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</si>
  <si>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</si>
  <si>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</si>
  <si>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</si>
  <si>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</si>
  <si>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</si>
  <si>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</si>
  <si>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</si>
  <si>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</si>
  <si>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</si>
  <si>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</si>
  <si>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</si>
  <si>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</si>
  <si>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</si>
  <si>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</si>
  <si>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</si>
  <si>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</si>
  <si>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</si>
  <si>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</si>
  <si>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</si>
  <si>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</si>
  <si>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</si>
  <si>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</si>
  <si>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</si>
  <si>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</si>
  <si>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</si>
  <si>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</si>
  <si>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</si>
  <si>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</si>
  <si>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</si>
  <si>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</si>
  <si>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</si>
  <si>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</si>
  <si>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</si>
  <si>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</si>
  <si>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</si>
  <si>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</si>
  <si>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</si>
  <si>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</si>
  <si>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</si>
  <si>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</si>
  <si>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</si>
  <si>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</si>
  <si>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</si>
  <si>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</si>
  <si>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</si>
  <si>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</si>
  <si>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</si>
  <si>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</si>
  <si>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</si>
  <si>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</si>
  <si>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</si>
  <si>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</si>
  <si>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</si>
  <si>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</si>
  <si>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</si>
  <si>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</si>
  <si>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</si>
  <si>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</si>
  <si>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</si>
  <si>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</si>
  <si>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</si>
  <si>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</si>
  <si>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</si>
  <si>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</si>
  <si>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</si>
  <si>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</si>
  <si>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</si>
  <si>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</si>
  <si>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</si>
  <si>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</si>
  <si>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</si>
  <si>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</si>
  <si>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</si>
  <si>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</si>
  <si>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</si>
  <si>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</si>
  <si>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</si>
  <si>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</si>
  <si>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</si>
  <si>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</si>
  <si>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</si>
  <si>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</si>
  <si>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</si>
  <si>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</si>
  <si>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</si>
  <si>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</si>
  <si>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</si>
  <si>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</si>
  <si>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</si>
  <si>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</si>
  <si>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</si>
  <si>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</si>
  <si>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</si>
  <si>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</si>
  <si>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</si>
  <si>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</si>
  <si>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</si>
  <si>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</si>
  <si>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</si>
  <si>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</si>
  <si>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</si>
  <si>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</si>
  <si>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</si>
  <si>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</si>
  <si>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</si>
  <si>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</si>
  <si>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</si>
  <si>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</si>
  <si>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</si>
  <si>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</si>
  <si>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</si>
  <si>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</si>
  <si>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</si>
  <si>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</si>
  <si>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</si>
  <si>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</si>
  <si>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</si>
  <si>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</si>
  <si>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</si>
  <si>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</si>
  <si>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</si>
  <si>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</si>
  <si>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</si>
  <si>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</si>
  <si>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</si>
  <si>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</si>
  <si>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</si>
  <si>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</si>
  <si>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</si>
  <si>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</si>
  <si>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</si>
  <si>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</si>
  <si>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</si>
  <si>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</si>
  <si>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</si>
  <si>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</si>
  <si>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</si>
  <si>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</si>
  <si>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</si>
  <si>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</si>
  <si>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</si>
  <si>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</si>
  <si>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</si>
  <si>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</si>
  <si>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</si>
  <si>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</si>
  <si>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</si>
  <si>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</si>
  <si>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</si>
  <si>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</si>
  <si>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</si>
  <si>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</si>
  <si>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</si>
  <si>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</si>
  <si>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</si>
  <si>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</si>
  <si>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</si>
  <si>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</si>
  <si>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</si>
  <si>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</si>
  <si>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</si>
  <si>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</si>
  <si>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</si>
  <si>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</si>
  <si>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</si>
  <si>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</si>
  <si>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</si>
  <si>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</si>
  <si>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</si>
  <si>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</si>
  <si>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</si>
  <si>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</si>
  <si>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</si>
  <si>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</si>
  <si>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</si>
  <si>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</si>
  <si>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</si>
  <si>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</si>
  <si>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</si>
  <si>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</si>
  <si>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</si>
  <si>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</si>
  <si>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</si>
  <si>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</si>
  <si>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</si>
  <si>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</si>
  <si>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</si>
  <si>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</si>
  <si>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</si>
  <si>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</si>
  <si>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</si>
  <si>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</si>
  <si>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</si>
  <si>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</si>
  <si>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</si>
  <si>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</si>
  <si>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</si>
  <si>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</si>
  <si>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</si>
  <si>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</si>
  <si>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</si>
  <si>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</si>
  <si>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</si>
  <si>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</si>
  <si>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</si>
  <si>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</si>
  <si>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</si>
  <si>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</si>
  <si>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</si>
  <si>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</si>
  <si>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</si>
  <si>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</si>
  <si>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</si>
  <si>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</si>
  <si>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</si>
  <si>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</si>
  <si>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</si>
  <si>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</si>
  <si>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</si>
  <si>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</si>
  <si>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</si>
  <si>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</si>
  <si>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</si>
  <si>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</si>
  <si>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</si>
  <si>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</si>
  <si>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</si>
  <si>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</si>
  <si>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</si>
  <si>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</si>
  <si>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</si>
  <si>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</si>
  <si>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</si>
  <si>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</si>
  <si>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</si>
  <si>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</si>
  <si>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</si>
  <si>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</si>
  <si>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</si>
  <si>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</si>
  <si>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</si>
  <si>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</si>
  <si>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</si>
  <si>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</si>
  <si>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</si>
  <si>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</si>
  <si>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</si>
  <si>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</si>
  <si>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</si>
  <si>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</si>
  <si>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</si>
  <si>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</si>
  <si>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</si>
  <si>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</si>
  <si>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</si>
  <si>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</si>
  <si>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</si>
  <si>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</si>
  <si>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</si>
  <si>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</si>
  <si>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</si>
  <si>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</si>
  <si>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</si>
  <si>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</si>
  <si>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</si>
  <si>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</si>
  <si>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</si>
  <si>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</si>
  <si>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</si>
  <si>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</si>
  <si>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</si>
  <si>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</si>
  <si>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</si>
  <si>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</si>
  <si>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</si>
  <si>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</si>
  <si>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</si>
  <si>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</si>
  <si>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</si>
  <si>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</si>
  <si>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</si>
  <si>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</si>
  <si>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</si>
  <si>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</si>
  <si>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</si>
  <si>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</si>
  <si>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</si>
  <si>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</si>
  <si>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</si>
  <si>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</si>
  <si>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</si>
  <si>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</si>
  <si>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</si>
  <si>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</si>
  <si>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</si>
  <si>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</si>
  <si>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</si>
  <si>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</si>
  <si>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</si>
  <si>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</si>
  <si>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</si>
  <si>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</si>
  <si>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</si>
  <si>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</si>
  <si>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</si>
  <si>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</si>
  <si>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</si>
  <si>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</si>
  <si>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</si>
  <si>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</si>
  <si>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</si>
  <si>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</si>
  <si>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</si>
  <si>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</si>
  <si>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</si>
  <si>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</si>
  <si>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</si>
  <si>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</si>
  <si>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</si>
  <si>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</si>
  <si>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</si>
  <si>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</si>
  <si>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</si>
  <si>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</si>
  <si>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</si>
  <si>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</si>
  <si>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</si>
  <si>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</si>
  <si>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</si>
  <si>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</si>
  <si>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</si>
  <si>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</si>
  <si>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</si>
  <si>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</si>
  <si>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</si>
  <si>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</si>
  <si>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</si>
  <si>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</si>
  <si>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</si>
  <si>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</si>
  <si>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</si>
  <si>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</si>
  <si>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</si>
  <si>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</si>
  <si>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</si>
  <si>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</si>
  <si>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</si>
  <si>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</si>
  <si>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</si>
  <si>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</si>
  <si>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</si>
  <si>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</si>
  <si>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</si>
  <si>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</si>
  <si>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</si>
  <si>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</si>
  <si>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</si>
  <si>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</si>
  <si>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</si>
  <si>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</si>
  <si>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</si>
  <si>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</si>
  <si>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</si>
  <si>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</si>
  <si>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</si>
  <si>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</si>
  <si>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</si>
  <si>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</si>
  <si>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</si>
  <si>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</si>
  <si>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</si>
  <si>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</si>
  <si>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</si>
  <si>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</si>
  <si>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</si>
  <si>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</si>
  <si>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</si>
  <si>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</si>
  <si>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</si>
  <si>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</si>
  <si>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</si>
  <si>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</si>
  <si>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</si>
  <si>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</si>
  <si>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</si>
  <si>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</si>
  <si>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</si>
  <si>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</si>
  <si>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</si>
  <si>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</si>
  <si>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</si>
  <si>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</si>
  <si>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</si>
  <si>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</si>
  <si>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</si>
  <si>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</si>
  <si>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</si>
  <si>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</si>
  <si>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</si>
  <si>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</si>
  <si>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</si>
  <si>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</si>
  <si>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</si>
  <si>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</si>
  <si>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</si>
  <si>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</si>
  <si>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</si>
  <si>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</si>
  <si>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</si>
  <si>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</si>
  <si>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</si>
  <si>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</si>
  <si>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</si>
  <si>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</si>
  <si>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</si>
  <si>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</si>
  <si>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</si>
  <si>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</si>
  <si>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</si>
  <si>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</si>
  <si>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</si>
  <si>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</si>
  <si>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</si>
  <si>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</si>
  <si>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</si>
  <si>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</si>
  <si>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</si>
  <si>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</si>
  <si>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</si>
  <si>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</si>
  <si>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</si>
  <si>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</si>
  <si>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</si>
  <si>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</si>
  <si>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</si>
  <si>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</si>
  <si>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</si>
  <si>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</si>
  <si>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</si>
  <si>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</si>
  <si>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</si>
  <si>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</si>
  <si>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</si>
  <si>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</si>
  <si>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</si>
  <si>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</si>
  <si>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</si>
  <si>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</si>
  <si>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</si>
  <si>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</si>
  <si>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</si>
  <si>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</si>
  <si>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</si>
  <si>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</si>
  <si>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</si>
  <si>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</si>
  <si>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</si>
  <si>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</si>
  <si>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</si>
  <si>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</si>
  <si>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</si>
  <si>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</si>
  <si>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</si>
  <si>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</si>
  <si>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</si>
  <si>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</si>
  <si>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</si>
  <si>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</si>
  <si>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</si>
  <si>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</si>
  <si>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</si>
  <si>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</si>
  <si>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</si>
  <si>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</si>
  <si>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</si>
  <si>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</si>
  <si>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</si>
  <si>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</si>
  <si>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</si>
  <si>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</si>
  <si>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</si>
  <si>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</si>
  <si>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</si>
  <si>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</si>
  <si>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</si>
  <si>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</si>
  <si>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</si>
  <si>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</si>
  <si>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</si>
  <si>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</si>
  <si>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</si>
  <si>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</si>
  <si>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</si>
  <si>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</si>
  <si>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</si>
  <si>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</si>
  <si>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</si>
  <si>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</si>
  <si>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</si>
  <si>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</si>
  <si>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</si>
  <si>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</si>
  <si>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</si>
  <si>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</si>
  <si>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</si>
  <si>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</si>
  <si>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</si>
  <si>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</si>
  <si>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</si>
  <si>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</si>
  <si>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</si>
  <si>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</si>
  <si>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</si>
  <si>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</si>
  <si>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</si>
  <si>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</si>
  <si>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</si>
  <si>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</si>
  <si>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</si>
  <si>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</si>
  <si>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</si>
  <si>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</si>
  <si>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</si>
  <si>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</si>
  <si>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</si>
  <si>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</si>
  <si>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</si>
  <si>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</si>
  <si>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</si>
  <si>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</si>
  <si>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</si>
  <si>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</si>
  <si>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</si>
  <si>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</si>
  <si>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</si>
  <si>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</si>
  <si>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</si>
  <si>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</si>
  <si>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</si>
  <si>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</si>
  <si>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</si>
  <si>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</si>
  <si>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</si>
  <si>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</si>
  <si>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</si>
  <si>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</si>
  <si>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</si>
  <si>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</si>
  <si>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</si>
  <si>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</si>
  <si>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</si>
  <si>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</si>
  <si>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</si>
  <si>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</si>
  <si>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</si>
  <si>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</si>
  <si>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</si>
  <si>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</si>
  <si>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</si>
  <si>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</si>
  <si>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</si>
  <si>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</si>
  <si>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</si>
  <si>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</si>
  <si>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</si>
  <si>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</si>
  <si>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</si>
  <si>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</si>
  <si>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</si>
  <si>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</si>
  <si>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</si>
  <si>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</si>
  <si>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</si>
  <si>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</si>
  <si>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</si>
  <si>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</si>
  <si>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</si>
  <si>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</si>
  <si>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</si>
  <si>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</si>
  <si>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</si>
  <si>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</si>
  <si>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</si>
  <si>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</si>
  <si>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</si>
  <si>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</si>
  <si>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</si>
  <si>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</si>
  <si>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</si>
  <si>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</si>
  <si>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</si>
  <si>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</si>
  <si>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</si>
  <si>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</si>
  <si>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</si>
  <si>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</si>
  <si>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</si>
  <si>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</si>
  <si>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</si>
  <si>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</si>
  <si>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</si>
  <si>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</si>
  <si>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</si>
  <si>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</si>
  <si>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</si>
  <si>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</si>
  <si>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</si>
  <si>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</si>
  <si>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</si>
  <si>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</si>
  <si>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</si>
  <si>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</si>
  <si>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</si>
  <si>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</si>
  <si>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</si>
  <si>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</si>
  <si>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</si>
  <si>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</si>
  <si>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</si>
  <si>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</si>
  <si>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</si>
  <si>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</si>
  <si>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</si>
  <si>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</si>
  <si>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</si>
  <si>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</si>
  <si>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</si>
  <si>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</si>
  <si>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</si>
  <si>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</si>
  <si>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</si>
  <si>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</si>
  <si>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</si>
  <si>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</si>
  <si>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</si>
  <si>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</si>
  <si>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</si>
  <si>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</si>
  <si>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</si>
  <si>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</si>
  <si>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</si>
  <si>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</si>
  <si>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</si>
  <si>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</si>
  <si>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</si>
  <si>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</si>
  <si>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</si>
  <si>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</si>
  <si>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</si>
  <si>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</si>
  <si>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</si>
  <si>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</si>
  <si>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</si>
  <si>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</si>
  <si>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</si>
  <si>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</si>
  <si>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</si>
  <si>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</si>
  <si>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</si>
  <si>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</si>
  <si>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</si>
  <si>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</si>
  <si>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</si>
  <si>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</si>
  <si>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</si>
  <si>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</si>
  <si>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</si>
  <si>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</si>
  <si>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</si>
  <si>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</si>
  <si>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</si>
  <si>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</si>
  <si>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</si>
  <si>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</si>
  <si>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</si>
  <si>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</si>
  <si>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</si>
  <si>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</si>
  <si>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</si>
  <si>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</si>
  <si>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</si>
  <si>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</si>
  <si>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</si>
  <si>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</si>
  <si>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</si>
  <si>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</si>
  <si>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</si>
  <si>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</si>
  <si>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</si>
  <si>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</si>
  <si>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</si>
  <si>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</si>
  <si>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</si>
  <si>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</si>
  <si>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</si>
  <si>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</si>
  <si>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</si>
  <si>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</si>
  <si>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</si>
  <si>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</si>
  <si>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</si>
  <si>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</si>
  <si>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</si>
  <si>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</si>
  <si>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</si>
  <si>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</si>
  <si>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</si>
  <si>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</si>
  <si>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</si>
  <si>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</si>
  <si>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</si>
  <si>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</si>
  <si>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</si>
  <si>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</si>
  <si>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</si>
  <si>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</si>
  <si>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</si>
  <si>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</si>
  <si>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</si>
  <si>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</si>
  <si>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</si>
  <si>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</si>
  <si>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</si>
  <si>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</si>
  <si>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</si>
  <si>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</si>
  <si>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</si>
  <si>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</si>
  <si>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</si>
  <si>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</si>
  <si>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</si>
  <si>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</si>
  <si>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</si>
  <si>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</si>
  <si>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</si>
  <si>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</si>
  <si>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</si>
  <si>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</si>
  <si>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</si>
  <si>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</si>
  <si>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</si>
  <si>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</si>
  <si>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</si>
  <si>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</si>
  <si>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</si>
  <si>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</si>
  <si>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</si>
  <si>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</si>
  <si>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</si>
  <si>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</si>
  <si>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</si>
  <si>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</si>
  <si>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</si>
  <si>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</si>
  <si>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</si>
  <si>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</si>
  <si>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</si>
  <si>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</si>
  <si>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</si>
  <si>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</si>
  <si>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</si>
  <si>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</si>
  <si>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</si>
  <si>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</si>
  <si>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</si>
  <si>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</si>
  <si>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</si>
  <si>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</si>
  <si>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</si>
  <si>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</si>
  <si>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</si>
  <si>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</si>
  <si>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</si>
  <si>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</si>
  <si>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</si>
  <si>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</si>
  <si>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</si>
  <si>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</si>
  <si>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</si>
  <si>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</si>
  <si>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</si>
  <si>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</si>
  <si>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</si>
  <si>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</si>
  <si>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</si>
  <si>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</si>
  <si>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</si>
  <si>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</si>
  <si>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</si>
  <si>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</si>
  <si>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</si>
  <si>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</si>
  <si>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</si>
  <si>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</si>
  <si>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</si>
  <si>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</si>
  <si>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</si>
  <si>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</si>
  <si>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</si>
  <si>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</si>
  <si>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</si>
  <si>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</si>
  <si>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</si>
  <si>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</si>
  <si>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</si>
  <si>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</si>
  <si>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</si>
  <si>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</si>
  <si>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</si>
  <si>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</si>
  <si>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</si>
  <si>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</si>
  <si>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</si>
  <si>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</si>
  <si>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</si>
  <si>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</si>
  <si>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</si>
  <si>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</si>
  <si>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</si>
  <si>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</si>
  <si>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</si>
  <si>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</si>
  <si>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</si>
  <si>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</si>
  <si>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</si>
  <si>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</si>
  <si>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</si>
  <si>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</si>
  <si>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</si>
  <si>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</si>
  <si>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</si>
  <si>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</si>
  <si>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</si>
  <si>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</si>
  <si>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</si>
  <si>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</si>
  <si>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</si>
  <si>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</si>
  <si>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</si>
  <si>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</si>
  <si>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</si>
  <si>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</si>
  <si>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</si>
  <si>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</si>
  <si>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</si>
  <si>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</si>
  <si>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</si>
  <si>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</si>
  <si>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</si>
  <si>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</si>
  <si>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</si>
  <si>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</si>
  <si>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</si>
  <si>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</si>
  <si>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</si>
  <si>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</si>
  <si>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</si>
  <si>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</si>
  <si>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</si>
  <si>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</si>
  <si>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</si>
  <si>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</si>
  <si>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</si>
  <si>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</si>
  <si>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</si>
  <si>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</si>
  <si>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</si>
  <si>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</si>
  <si>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</si>
  <si>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</si>
  <si>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</si>
  <si>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</si>
  <si>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</si>
  <si>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</si>
  <si>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</si>
  <si>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</si>
  <si>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</si>
  <si>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</si>
  <si>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</si>
  <si>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</si>
  <si>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</si>
  <si>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</si>
  <si>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</si>
  <si>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</si>
  <si>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</si>
  <si>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</si>
  <si>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</si>
  <si>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</si>
  <si>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</si>
  <si>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</si>
  <si>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</si>
  <si>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</si>
  <si>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</si>
  <si>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</si>
  <si>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</si>
  <si>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</si>
  <si>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</si>
  <si>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</si>
  <si>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</si>
  <si>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</si>
  <si>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</si>
  <si>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</si>
  <si>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</si>
  <si>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</si>
  <si>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</si>
  <si>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</si>
  <si>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</si>
  <si>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</si>
  <si>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</si>
  <si>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</si>
  <si>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</si>
  <si>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</si>
  <si>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</si>
  <si>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</si>
  <si>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</si>
  <si>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</si>
  <si>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</si>
  <si>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</si>
  <si>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</si>
  <si>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</si>
  <si>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</si>
  <si>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</si>
  <si>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</si>
  <si>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</si>
  <si>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</si>
  <si>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</si>
  <si>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</si>
  <si>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</si>
  <si>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</si>
  <si>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</si>
  <si>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</si>
  <si>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</si>
  <si>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</si>
  <si>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</si>
  <si>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</si>
  <si>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</si>
  <si>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</si>
  <si>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</si>
  <si>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</si>
  <si>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</si>
  <si>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</si>
  <si>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</si>
  <si>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</si>
  <si>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</si>
  <si>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</si>
  <si>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</si>
  <si>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</si>
  <si>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</si>
  <si>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</si>
  <si>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</si>
  <si>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</si>
  <si>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</si>
  <si>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</si>
  <si>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</si>
  <si>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</si>
  <si>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</si>
  <si>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</si>
  <si>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</si>
  <si>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</si>
  <si>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</si>
  <si>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</si>
  <si>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</si>
  <si>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</si>
  <si>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</si>
  <si>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</si>
  <si>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</si>
  <si>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</si>
  <si>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</si>
  <si>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</si>
  <si>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</si>
  <si>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</si>
  <si>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</si>
  <si>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</si>
  <si>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</si>
  <si>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</si>
  <si>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</si>
  <si>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</si>
  <si>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</si>
  <si>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</si>
  <si>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</si>
  <si>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</si>
  <si>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</si>
  <si>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</si>
  <si>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</si>
  <si>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</si>
  <si>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</si>
  <si>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</si>
  <si>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</si>
  <si>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</si>
  <si>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</si>
  <si>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</si>
  <si>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</si>
  <si>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</si>
  <si>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</si>
  <si>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</si>
  <si>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</si>
  <si>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</si>
  <si>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</si>
  <si>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</si>
  <si>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</si>
  <si>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</si>
  <si>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</si>
  <si>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</si>
  <si>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</si>
  <si>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</si>
  <si>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</si>
  <si>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</si>
  <si>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</si>
  <si>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</si>
  <si>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</si>
  <si>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</si>
  <si>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</si>
  <si>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</si>
  <si>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</si>
  <si>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</si>
  <si>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</si>
  <si>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</si>
  <si>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</si>
  <si>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</si>
  <si>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</si>
  <si>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</si>
  <si>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</si>
  <si>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</si>
  <si>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</si>
  <si>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</si>
  <si>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</si>
  <si>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</si>
  <si>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</si>
  <si>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</si>
  <si>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</si>
  <si>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</si>
  <si>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</si>
  <si>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</si>
  <si>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</si>
  <si>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</si>
  <si>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</si>
  <si>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</si>
  <si>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</si>
  <si>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</si>
  <si>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</si>
  <si>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</si>
  <si>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</si>
  <si>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</si>
  <si>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</si>
  <si>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</si>
  <si>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</si>
  <si>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</si>
  <si>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</si>
  <si>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</si>
  <si>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</si>
  <si>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</si>
  <si>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</si>
  <si>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</si>
  <si>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</si>
  <si>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</si>
  <si>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</si>
  <si>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</si>
  <si>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</si>
  <si>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</si>
  <si>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</si>
  <si>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</si>
  <si>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</si>
  <si>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</si>
  <si>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</si>
  <si>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</si>
  <si>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</si>
  <si>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</si>
  <si>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</si>
  <si>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</si>
  <si>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</si>
  <si>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</si>
  <si>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</si>
  <si>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</si>
  <si>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</si>
  <si>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</si>
  <si>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</si>
  <si>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</si>
  <si>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</si>
  <si>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</si>
  <si>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</si>
  <si>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</si>
  <si>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</si>
  <si>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</si>
  <si>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</si>
  <si>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</si>
  <si>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</si>
  <si>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</si>
  <si>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</si>
  <si>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</si>
  <si>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</si>
  <si>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</si>
  <si>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</si>
  <si>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</si>
  <si>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</si>
  <si>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</si>
  <si>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</si>
  <si>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</si>
  <si>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</si>
  <si>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</si>
  <si>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</si>
  <si>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</si>
  <si>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</si>
  <si>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</si>
  <si>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</si>
  <si>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</si>
  <si>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</si>
  <si>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</si>
  <si>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</si>
  <si>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</si>
  <si>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</si>
  <si>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</si>
  <si>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</si>
  <si>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</si>
  <si>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</si>
  <si>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</si>
  <si>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</si>
  <si>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</si>
  <si>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</si>
  <si>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</si>
  <si>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</si>
  <si>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</si>
  <si>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</si>
  <si>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</si>
  <si>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</si>
  <si>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</si>
  <si>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</si>
  <si>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</si>
  <si>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</si>
  <si>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</si>
  <si>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</si>
  <si>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</si>
  <si>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</si>
  <si>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</si>
  <si>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</si>
  <si>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</si>
  <si>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</si>
  <si>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</si>
  <si>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</si>
  <si>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</si>
  <si>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</si>
  <si>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</si>
  <si>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</si>
  <si>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</si>
  <si>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</si>
  <si>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</si>
  <si>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</si>
  <si>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</si>
  <si>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</si>
  <si>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</si>
  <si>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</si>
  <si>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</si>
  <si>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</si>
  <si>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</si>
  <si>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</si>
  <si>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</si>
  <si>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</si>
  <si>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</si>
  <si>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</si>
  <si>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</si>
  <si>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</si>
  <si>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</si>
  <si>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</si>
  <si>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</si>
  <si>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</si>
  <si>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</si>
  <si>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</si>
  <si>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</si>
  <si>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</si>
  <si>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</si>
  <si>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</si>
  <si>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</si>
  <si>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</si>
  <si>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</si>
  <si>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</si>
  <si>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</si>
  <si>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</si>
  <si>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</si>
  <si>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</si>
  <si>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</si>
  <si>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</si>
  <si>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</si>
  <si>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</si>
  <si>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</si>
  <si>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</si>
  <si>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</si>
  <si>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</si>
  <si>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</si>
  <si>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</si>
  <si>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</si>
  <si>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</si>
  <si>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</si>
  <si>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</si>
  <si>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</si>
  <si>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</si>
  <si>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</si>
  <si>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</si>
  <si>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</si>
  <si>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</si>
  <si>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</si>
  <si>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</si>
  <si>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</si>
  <si>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</si>
  <si>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</si>
  <si>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</si>
  <si>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</si>
  <si>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</si>
  <si>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</si>
  <si>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</si>
  <si>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</si>
  <si>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</si>
  <si>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</si>
  <si>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</si>
  <si>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</si>
  <si>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</si>
  <si>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</si>
  <si>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</si>
  <si>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</si>
  <si>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</si>
  <si>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</si>
  <si>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</si>
  <si>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</si>
  <si>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</si>
  <si>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</si>
  <si>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</si>
  <si>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</si>
  <si>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</si>
  <si>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</si>
  <si>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</si>
  <si>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</si>
  <si>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</si>
  <si>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</si>
  <si>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</si>
  <si>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</si>
  <si>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</si>
  <si>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</si>
  <si>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</si>
  <si>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</si>
  <si>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</si>
  <si>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</si>
  <si>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</si>
  <si>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</si>
  <si>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</si>
  <si>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</si>
  <si>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</si>
  <si>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</si>
  <si>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</si>
  <si>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</si>
  <si>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</si>
  <si>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</si>
  <si>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</si>
  <si>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</si>
  <si>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</si>
  <si>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</si>
  <si>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</si>
  <si>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</si>
  <si>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</si>
  <si>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</si>
  <si>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</si>
  <si>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</si>
  <si>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</si>
  <si>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</si>
  <si>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</si>
  <si>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</si>
  <si>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</si>
  <si>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</si>
  <si>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</si>
  <si>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</si>
  <si>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</si>
  <si>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</si>
  <si>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</si>
  <si>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</si>
  <si>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</si>
  <si>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</si>
  <si>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</si>
  <si>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</si>
  <si>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</si>
  <si>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</si>
  <si>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</si>
  <si>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</si>
  <si>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</si>
  <si>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</si>
  <si>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</si>
  <si>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</si>
  <si>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</si>
  <si>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</si>
  <si>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</si>
  <si>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</si>
  <si>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</si>
  <si>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</si>
  <si>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</si>
  <si>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</si>
  <si>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</si>
  <si>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</si>
  <si>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</si>
  <si>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</si>
  <si>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</si>
  <si>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</si>
  <si>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</si>
  <si>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</si>
  <si>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</si>
  <si>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</si>
  <si>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</si>
  <si>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</si>
  <si>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</si>
  <si>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</si>
  <si>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</si>
  <si>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</si>
  <si>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</si>
  <si>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</si>
  <si>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</si>
  <si>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</si>
  <si>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</si>
  <si>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</si>
  <si>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</si>
  <si>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</si>
  <si>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</si>
  <si>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</si>
  <si>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</si>
  <si>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</si>
  <si>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</si>
  <si>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</si>
  <si>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</si>
  <si>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</si>
  <si>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</si>
  <si>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</si>
  <si>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</si>
  <si>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</si>
  <si>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</si>
  <si>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</si>
  <si>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</si>
  <si>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</si>
  <si>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</si>
  <si>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</si>
  <si>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</si>
  <si>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</si>
  <si>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</si>
  <si>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</si>
  <si>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</si>
  <si>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</si>
  <si>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</si>
  <si>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</si>
  <si>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</si>
  <si>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</si>
  <si>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</si>
  <si>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</si>
  <si>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</si>
  <si>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</si>
  <si>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</si>
  <si>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</si>
  <si>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</si>
  <si>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</si>
  <si>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</si>
  <si>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</si>
  <si>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</si>
  <si>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</si>
  <si>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</si>
  <si>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</si>
  <si>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</si>
  <si>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</si>
  <si>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</si>
  <si>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</si>
  <si>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</si>
  <si>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</si>
  <si>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</si>
  <si>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</si>
  <si>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</si>
  <si>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</si>
  <si>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</si>
  <si>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</si>
  <si>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</si>
  <si>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</si>
  <si>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</si>
  <si>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</si>
  <si>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</si>
  <si>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</si>
  <si>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</si>
  <si>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</si>
  <si>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</si>
  <si>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</si>
  <si>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</si>
  <si>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</si>
  <si>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</si>
  <si>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</si>
  <si>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</si>
  <si>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</si>
  <si>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</si>
  <si>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</si>
  <si>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</si>
  <si>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</si>
  <si>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</si>
  <si>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</si>
  <si>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</si>
  <si>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</si>
  <si>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</si>
  <si>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</si>
  <si>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</si>
  <si>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</si>
  <si>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</si>
  <si>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</si>
  <si>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</si>
  <si>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</si>
  <si>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</si>
  <si>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</si>
  <si>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</si>
  <si>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</si>
  <si>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</si>
  <si>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</si>
  <si>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</si>
  <si>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</si>
  <si>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</si>
  <si>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</si>
  <si>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</si>
  <si>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</si>
  <si>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</si>
  <si>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</si>
  <si>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</si>
  <si>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</si>
  <si>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</si>
  <si>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</si>
  <si>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</si>
  <si>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</si>
  <si>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</si>
  <si>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</si>
  <si>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</si>
  <si>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</si>
  <si>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</si>
  <si>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</si>
  <si>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</si>
  <si>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</si>
  <si>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</si>
  <si>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</si>
  <si>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</si>
  <si>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</si>
  <si>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</si>
  <si>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</si>
  <si>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</si>
  <si>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</si>
  <si>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</si>
  <si>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</si>
  <si>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</si>
  <si>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</si>
  <si>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</si>
  <si>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</si>
  <si>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</si>
  <si>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</si>
  <si>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</si>
  <si>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</si>
  <si>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</si>
  <si>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</si>
  <si>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</si>
  <si>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</si>
  <si>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</si>
  <si>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</si>
  <si>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</si>
  <si>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</si>
  <si>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</si>
  <si>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</si>
  <si>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</si>
  <si>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</si>
  <si>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</si>
  <si>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</si>
  <si>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</si>
  <si>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</si>
  <si>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</si>
  <si>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</si>
  <si>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</si>
  <si>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</si>
  <si>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</si>
  <si>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</si>
  <si>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</si>
  <si>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</si>
  <si>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</si>
  <si>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</si>
  <si>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</si>
  <si>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</si>
  <si>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</si>
  <si>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</si>
  <si>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</si>
  <si>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</si>
  <si>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</si>
  <si>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</si>
  <si>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</si>
  <si>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</si>
  <si>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</si>
  <si>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</si>
  <si>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</si>
  <si>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</si>
  <si>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</si>
  <si>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</si>
  <si>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</si>
  <si>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</si>
  <si>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</si>
  <si>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</si>
  <si>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</si>
  <si>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</si>
  <si>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</si>
  <si>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</si>
  <si>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</si>
  <si>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</si>
  <si>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</si>
  <si>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</si>
  <si>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</si>
  <si>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</si>
  <si>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</si>
  <si>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</si>
  <si>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</si>
  <si>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</si>
  <si>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</si>
  <si>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</si>
  <si>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</si>
  <si>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</si>
  <si>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</si>
  <si>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</si>
  <si>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</si>
  <si>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</si>
  <si>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</si>
  <si>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</si>
  <si>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</si>
  <si>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</si>
  <si>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</si>
  <si>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</si>
  <si>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</si>
  <si>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</si>
  <si>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</si>
  <si>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</si>
  <si>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</si>
  <si>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</si>
  <si>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</si>
  <si>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</si>
  <si>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</si>
  <si>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</si>
  <si>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</si>
  <si>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</si>
  <si>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</si>
  <si>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</si>
  <si>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</si>
  <si>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</si>
  <si>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</si>
  <si>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</si>
  <si>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</si>
  <si>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</si>
  <si>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</si>
  <si>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</si>
  <si>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</si>
  <si>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</si>
  <si>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</si>
  <si>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</si>
  <si>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</si>
  <si>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</si>
  <si>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</si>
  <si>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</si>
  <si>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</si>
  <si>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</si>
  <si>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</si>
  <si>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</si>
  <si>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</si>
  <si>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</si>
  <si>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</si>
  <si>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</si>
  <si>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</si>
  <si>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</si>
  <si>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</si>
  <si>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</si>
  <si>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</si>
  <si>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</si>
  <si>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</si>
  <si>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</si>
  <si>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</si>
  <si>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</si>
  <si>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</si>
  <si>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</si>
  <si>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</si>
  <si>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</si>
  <si>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</si>
  <si>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</si>
  <si>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</si>
  <si>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</si>
  <si>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</si>
  <si>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</si>
  <si>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</si>
  <si>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</si>
  <si>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</si>
  <si>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</si>
  <si>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</si>
  <si>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</si>
  <si>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</si>
  <si>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</si>
  <si>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</si>
  <si>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</si>
  <si>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</si>
  <si>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</si>
  <si>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</si>
  <si>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</si>
  <si>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</si>
  <si>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</si>
  <si>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</si>
  <si>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</si>
  <si>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</si>
  <si>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</si>
  <si>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</si>
  <si>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</si>
  <si>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</si>
  <si>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</si>
  <si>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</si>
  <si>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</si>
  <si>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</si>
  <si>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</si>
  <si>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</si>
  <si>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</si>
  <si>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</si>
  <si>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</si>
  <si>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</si>
  <si>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</si>
  <si>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</si>
  <si>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</si>
  <si>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</si>
  <si>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</si>
  <si>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</si>
  <si>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</si>
  <si>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</si>
  <si>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</si>
  <si>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</si>
  <si>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</si>
  <si>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</si>
  <si>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</si>
  <si>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</si>
  <si>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</si>
  <si>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</si>
  <si>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</si>
  <si>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</si>
  <si>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</si>
  <si>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</si>
  <si>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</si>
  <si>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</si>
  <si>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</si>
  <si>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</si>
  <si>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</si>
  <si>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</si>
  <si>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</si>
  <si>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</si>
  <si>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</si>
  <si>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</si>
  <si>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</si>
  <si>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</si>
  <si>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</si>
  <si>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</si>
  <si>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</si>
  <si>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</si>
  <si>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</si>
  <si>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</si>
  <si>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</si>
  <si>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</si>
  <si>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</si>
  <si>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</si>
  <si>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</si>
  <si>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</si>
  <si>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</si>
  <si>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</si>
  <si>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</si>
  <si>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</si>
  <si>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</si>
  <si>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</si>
  <si>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</si>
  <si>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</si>
  <si>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</si>
  <si>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</si>
  <si>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</si>
  <si>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</si>
  <si>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</si>
  <si>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</si>
  <si>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</si>
  <si>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</si>
  <si>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</si>
  <si>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</si>
  <si>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</si>
  <si>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</si>
  <si>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</si>
  <si>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</si>
  <si>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</si>
  <si>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</si>
  <si>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</si>
  <si>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</si>
  <si>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</si>
  <si>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</si>
  <si>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</si>
  <si>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</si>
  <si>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</si>
  <si>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</si>
  <si>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</si>
  <si>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</si>
  <si>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</si>
  <si>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</si>
  <si>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</si>
  <si>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</si>
  <si>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</si>
  <si>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</si>
  <si>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</si>
  <si>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</si>
  <si>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</si>
  <si>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</si>
  <si>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</si>
  <si>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</si>
  <si>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</si>
  <si>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</si>
  <si>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</si>
  <si>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</si>
  <si>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</si>
  <si>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</si>
  <si>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</si>
  <si>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</si>
  <si>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</si>
  <si>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</si>
  <si>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</si>
  <si>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</si>
  <si>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</si>
  <si>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</si>
  <si>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</si>
  <si>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</si>
  <si>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</si>
  <si>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</si>
  <si>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</si>
  <si>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</si>
  <si>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</si>
  <si>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</si>
  <si>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</si>
  <si>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</si>
  <si>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</si>
  <si>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</si>
  <si>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</si>
  <si>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</si>
  <si>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</si>
  <si>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</si>
  <si>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</si>
  <si>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</si>
  <si>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</si>
  <si>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</si>
  <si>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</si>
  <si>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</si>
  <si>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</si>
  <si>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</si>
  <si>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</si>
  <si>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</si>
  <si>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</si>
  <si>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</si>
  <si>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</si>
  <si>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</si>
  <si>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</si>
  <si>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</si>
  <si>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</si>
  <si>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</si>
  <si>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</si>
  <si>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</si>
  <si>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</si>
  <si>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</si>
  <si>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</si>
  <si>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</si>
  <si>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</si>
  <si>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</si>
  <si>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</si>
  <si>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</si>
  <si>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</si>
  <si>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</si>
  <si>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</si>
  <si>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</si>
  <si>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</si>
  <si>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</si>
  <si>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</si>
  <si>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</si>
  <si>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</si>
  <si>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</si>
  <si>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</si>
  <si>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</si>
  <si>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</si>
  <si>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</si>
  <si>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</si>
  <si>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</si>
  <si>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</si>
  <si>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</si>
  <si>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</si>
  <si>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</si>
  <si>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</si>
  <si>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</si>
  <si>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</si>
  <si>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</si>
  <si>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</si>
  <si>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</si>
  <si>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</si>
  <si>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</si>
  <si>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</si>
  <si>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</si>
  <si>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</si>
  <si>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</si>
  <si>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</si>
  <si>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</si>
  <si>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</si>
  <si>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</si>
  <si>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</si>
  <si>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</si>
  <si>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</si>
  <si>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</si>
  <si>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</si>
  <si>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</si>
  <si>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</si>
  <si>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</si>
  <si>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</si>
  <si>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</si>
  <si>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</si>
  <si>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</si>
  <si>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</si>
  <si>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</si>
  <si>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</si>
  <si>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</si>
  <si>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</si>
  <si>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</si>
  <si>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</si>
  <si>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</si>
  <si>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</si>
  <si>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</si>
  <si>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</si>
  <si>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</si>
  <si>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</si>
  <si>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</si>
  <si>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</si>
  <si>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</si>
  <si>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</si>
  <si>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</si>
  <si>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</si>
  <si>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</si>
  <si>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</si>
  <si>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</si>
  <si>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</si>
  <si>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</si>
  <si>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</si>
  <si>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</si>
  <si>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</si>
  <si>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</si>
  <si>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</si>
  <si>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</si>
  <si>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</si>
  <si>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</si>
  <si>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</si>
  <si>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</si>
  <si>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</si>
  <si>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</si>
  <si>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</si>
  <si>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</si>
  <si>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</si>
  <si>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</si>
  <si>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</si>
  <si>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</si>
  <si>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</si>
  <si>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</si>
  <si>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</si>
  <si>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</si>
  <si>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</si>
  <si>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</si>
  <si>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</si>
  <si>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</si>
  <si>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</si>
  <si>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</si>
  <si>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</si>
  <si>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</si>
  <si>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</si>
  <si>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</si>
  <si>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</si>
  <si>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</si>
  <si>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</si>
  <si>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</si>
  <si>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</si>
  <si>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</si>
  <si>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</si>
  <si>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</si>
  <si>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</si>
  <si>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</si>
  <si>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</si>
  <si>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</si>
  <si>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</si>
  <si>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</si>
  <si>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</si>
  <si>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</si>
  <si>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</si>
  <si>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</si>
  <si>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</si>
  <si>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</si>
  <si>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</si>
  <si>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</si>
  <si>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</si>
  <si>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</si>
  <si>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</si>
  <si>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</si>
  <si>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</si>
  <si>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</si>
  <si>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</si>
  <si>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</si>
  <si>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</si>
  <si>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</si>
  <si>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</si>
  <si>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</si>
  <si>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</si>
  <si>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</si>
  <si>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</si>
  <si>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</si>
  <si>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</si>
  <si>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</si>
  <si>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</si>
  <si>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</si>
  <si>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</si>
  <si>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</si>
  <si>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</si>
  <si>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</si>
  <si>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</si>
  <si>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</si>
  <si>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</si>
  <si>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</si>
  <si>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</si>
  <si>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</si>
  <si>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</si>
  <si>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</si>
  <si>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</si>
  <si>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</si>
  <si>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</si>
  <si>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</si>
  <si>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</si>
  <si>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</si>
  <si>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</si>
  <si>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</si>
  <si>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</si>
  <si>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</si>
  <si>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</si>
  <si>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</si>
  <si>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</si>
  <si>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</si>
  <si>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</si>
  <si>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</si>
  <si>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</si>
  <si>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</si>
  <si>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</si>
  <si>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</si>
  <si>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</si>
  <si>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</si>
  <si>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</si>
  <si>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</si>
  <si>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</si>
  <si>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</si>
  <si>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</si>
  <si>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</si>
  <si>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</si>
  <si>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</si>
  <si>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</si>
  <si>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</si>
  <si>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</si>
  <si>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</si>
  <si>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</si>
  <si>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</si>
  <si>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</si>
  <si>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</si>
  <si>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</si>
  <si>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</si>
  <si>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</si>
  <si>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</si>
  <si>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</si>
  <si>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</si>
  <si>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</si>
  <si>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</si>
  <si>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</si>
  <si>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</si>
  <si>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</si>
  <si>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</si>
  <si>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</si>
  <si>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</si>
  <si>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</si>
  <si>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</si>
  <si>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</si>
  <si>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</si>
  <si>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</si>
  <si>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</si>
  <si>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</si>
  <si>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</si>
  <si>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</si>
  <si>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</si>
  <si>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</si>
  <si>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</si>
  <si>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</si>
  <si>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</si>
  <si>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</si>
  <si>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</si>
  <si>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</si>
  <si>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</si>
  <si>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</si>
  <si>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</si>
  <si>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</si>
  <si>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</si>
  <si>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</si>
  <si>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</si>
  <si>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</si>
  <si>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</si>
  <si>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</si>
  <si>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</si>
  <si>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</si>
  <si>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</si>
  <si>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</si>
  <si>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</si>
  <si>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</si>
  <si>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</si>
  <si>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</si>
  <si>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</si>
  <si>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</si>
  <si>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</si>
  <si>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</si>
  <si>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</si>
  <si>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</si>
  <si>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</si>
  <si>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</si>
  <si>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</si>
  <si>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</si>
  <si>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</si>
  <si>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</si>
  <si>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</si>
  <si>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</si>
  <si>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</si>
  <si>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</si>
  <si>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</si>
  <si>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</si>
  <si>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</si>
  <si>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</si>
  <si>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</si>
  <si>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</si>
  <si>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</si>
  <si>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</si>
  <si>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</si>
  <si>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</si>
  <si>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</si>
  <si>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</si>
  <si>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</si>
  <si>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</si>
  <si>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</si>
  <si>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</si>
  <si>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</si>
  <si>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</si>
  <si>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</si>
  <si>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</si>
  <si>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</si>
  <si>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</si>
  <si>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</si>
  <si>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</si>
  <si>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</si>
  <si>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</si>
  <si>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</si>
  <si>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</si>
  <si>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</si>
  <si>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</si>
  <si>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</si>
  <si>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</si>
  <si>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</si>
  <si>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</si>
  <si>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</si>
  <si>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</si>
  <si>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</si>
  <si>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</si>
  <si>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</si>
  <si>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</si>
  <si>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</si>
  <si>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</si>
  <si>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</si>
  <si>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</si>
  <si>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</si>
  <si>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</si>
  <si>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</si>
  <si>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</si>
  <si>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</si>
  <si>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</si>
  <si>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</si>
  <si>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</si>
  <si>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</si>
  <si>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</si>
  <si>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</si>
  <si>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</si>
  <si>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</si>
  <si>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</si>
  <si>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</si>
  <si>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</si>
  <si>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</si>
  <si>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</si>
  <si>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</si>
  <si>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</si>
  <si>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</si>
  <si>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</si>
  <si>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</si>
  <si>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</si>
  <si>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</si>
  <si>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</si>
  <si>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</si>
  <si>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</si>
  <si>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</si>
  <si>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</si>
  <si>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</si>
  <si>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</si>
  <si>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</si>
  <si>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</si>
  <si>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</si>
  <si>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</si>
  <si>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</si>
  <si>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</si>
  <si>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</si>
  <si>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</si>
  <si>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</si>
  <si>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</si>
  <si>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</si>
  <si>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</si>
  <si>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</si>
  <si>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</si>
  <si>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</si>
  <si>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</si>
  <si>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</si>
  <si>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</si>
  <si>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</si>
  <si>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</si>
  <si>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</si>
  <si>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</si>
  <si>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</si>
  <si>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</si>
  <si>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</si>
  <si>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</si>
  <si>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</si>
  <si>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</si>
  <si>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</si>
  <si>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</si>
  <si>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</si>
  <si>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</si>
  <si>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</si>
  <si>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</si>
  <si>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</si>
  <si>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</si>
  <si>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</si>
  <si>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</si>
  <si>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</si>
  <si>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</si>
  <si>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</si>
  <si>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</si>
  <si>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</si>
  <si>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</si>
  <si>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</si>
  <si>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</si>
  <si>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</si>
  <si>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</si>
  <si>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</si>
  <si>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</si>
  <si>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</si>
  <si>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</si>
  <si>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</si>
  <si>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</si>
  <si>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</si>
  <si>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</si>
  <si>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</si>
  <si>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</si>
  <si>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</si>
  <si>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</si>
  <si>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</si>
  <si>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</si>
  <si>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</si>
  <si>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</si>
  <si>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</si>
  <si>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</si>
  <si>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</si>
  <si>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</si>
  <si>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</si>
  <si>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</si>
  <si>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</si>
  <si>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</si>
  <si>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</si>
  <si>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</si>
  <si>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</si>
  <si>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</si>
  <si>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</si>
  <si>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</si>
  <si>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</si>
  <si>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</si>
  <si>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</si>
  <si>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</si>
  <si>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</si>
  <si>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</si>
  <si>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</si>
  <si>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</si>
  <si>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</si>
  <si>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</si>
  <si>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</si>
  <si>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</si>
  <si>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</si>
  <si>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</si>
  <si>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</si>
  <si>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</si>
  <si>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</si>
  <si>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</si>
  <si>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</si>
  <si>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</si>
  <si>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</si>
  <si>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</si>
  <si>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</si>
  <si>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</si>
  <si>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</si>
  <si>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</si>
  <si>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</si>
  <si>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</si>
  <si>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</si>
  <si>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</si>
  <si>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</si>
  <si>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</si>
  <si>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</si>
  <si>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</si>
  <si>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</si>
  <si>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</si>
  <si>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</si>
  <si>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</si>
  <si>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</si>
  <si>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</si>
  <si>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</si>
  <si>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</si>
  <si>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</si>
  <si>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</si>
  <si>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</si>
  <si>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</si>
  <si>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</si>
  <si>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</si>
  <si>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</si>
  <si>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</si>
  <si>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</si>
  <si>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</si>
  <si>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</si>
  <si>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</si>
  <si>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</si>
  <si>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</si>
  <si>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</si>
  <si>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</si>
  <si>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</si>
  <si>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</si>
  <si>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</si>
  <si>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</si>
  <si>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</si>
  <si>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</si>
  <si>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</si>
  <si>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</si>
  <si>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</si>
  <si>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</si>
  <si>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</si>
  <si>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</si>
  <si>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</si>
  <si>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</si>
  <si>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</si>
  <si>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</si>
  <si>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</si>
  <si>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</si>
  <si>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</si>
  <si>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</si>
  <si>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</si>
  <si>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</si>
  <si>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</si>
  <si>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</si>
  <si>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</si>
  <si>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</si>
  <si>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</si>
  <si>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</si>
  <si>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</si>
  <si>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</si>
  <si>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</si>
  <si>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</si>
  <si>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</si>
  <si>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</si>
  <si>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</si>
  <si>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</si>
  <si>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</si>
  <si>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</si>
  <si>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</si>
  <si>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</si>
  <si>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</si>
  <si>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</si>
  <si>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</si>
  <si>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</si>
  <si>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</si>
  <si>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</si>
  <si>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</si>
  <si>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</si>
  <si>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</si>
  <si>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</si>
  <si>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</si>
  <si>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</si>
  <si>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</si>
  <si>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</si>
  <si>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</si>
  <si>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</si>
  <si>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</si>
  <si>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</si>
  <si>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</si>
  <si>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</si>
  <si>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</si>
  <si>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</si>
  <si>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</si>
  <si>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</si>
  <si>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</si>
  <si>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</si>
  <si>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</si>
  <si>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</si>
  <si>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</si>
  <si>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</si>
  <si>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</si>
  <si>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</si>
  <si>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</si>
  <si>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</si>
  <si>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</si>
  <si>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</si>
  <si>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</si>
  <si>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</si>
  <si>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</si>
  <si>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</si>
  <si>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</si>
  <si>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</si>
  <si>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</si>
  <si>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</si>
  <si>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</si>
  <si>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</si>
  <si>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</si>
  <si>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</si>
  <si>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</si>
  <si>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</si>
  <si>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</si>
  <si>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</si>
  <si>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</si>
  <si>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</si>
  <si>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</si>
  <si>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</si>
  <si>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</si>
  <si>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</si>
  <si>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</si>
  <si>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</si>
  <si>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</si>
  <si>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</si>
  <si>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</si>
  <si>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</si>
  <si>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</si>
  <si>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</si>
  <si>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</si>
  <si>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</si>
  <si>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</si>
  <si>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</si>
  <si>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</si>
  <si>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</si>
  <si>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</si>
  <si>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</si>
  <si>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</si>
  <si>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</si>
  <si>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</si>
  <si>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</si>
  <si>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</si>
  <si>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</si>
  <si>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</si>
  <si>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</si>
  <si>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</si>
  <si>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</si>
  <si>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</si>
  <si>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</si>
  <si>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</si>
  <si>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</si>
  <si>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</si>
  <si>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</si>
  <si>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</si>
  <si>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</si>
  <si>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</si>
  <si>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</si>
  <si>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</si>
  <si>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</si>
  <si>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</si>
  <si>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</si>
  <si>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</si>
  <si>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</si>
  <si>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</si>
  <si>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</si>
  <si>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</si>
  <si>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</si>
  <si>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</si>
  <si>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</si>
  <si>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</si>
  <si>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</si>
  <si>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</si>
  <si>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</si>
  <si>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</si>
  <si>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</si>
  <si>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</si>
  <si>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</si>
  <si>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</si>
  <si>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</si>
  <si>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</si>
  <si>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</si>
  <si>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</si>
  <si>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</si>
  <si>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</si>
  <si>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</si>
  <si>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</si>
  <si>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</si>
  <si>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</si>
  <si>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</si>
  <si>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</si>
  <si>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</si>
  <si>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</si>
  <si>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</si>
  <si>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</si>
  <si>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</si>
  <si>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</si>
  <si>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</si>
  <si>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</si>
  <si>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</si>
  <si>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</si>
  <si>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</si>
  <si>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</si>
  <si>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</si>
  <si>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</si>
  <si>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</si>
  <si>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</si>
  <si>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</si>
  <si>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</si>
  <si>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</si>
  <si>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</si>
  <si>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</si>
  <si>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</si>
  <si>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</si>
  <si>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</si>
  <si>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</si>
  <si>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</si>
  <si>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</si>
  <si>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</si>
  <si>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</si>
  <si>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</si>
  <si>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</si>
  <si>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</si>
  <si>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</si>
  <si>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</si>
  <si>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</si>
  <si>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</si>
  <si>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</si>
  <si>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</si>
  <si>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</si>
  <si>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</si>
  <si>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</si>
  <si>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</si>
  <si>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</si>
  <si>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</si>
  <si>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</si>
  <si>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</si>
  <si>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</si>
  <si>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</si>
  <si>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</si>
  <si>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</si>
  <si>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</si>
  <si>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</si>
  <si>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</si>
  <si>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</si>
  <si>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</si>
  <si>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</si>
  <si>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</si>
  <si>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</si>
  <si>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</si>
  <si>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</si>
  <si>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</si>
  <si>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</si>
  <si>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</si>
  <si>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</si>
  <si>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</si>
  <si>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</si>
  <si>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</si>
  <si>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</si>
  <si>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</si>
  <si>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</si>
  <si>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</si>
  <si>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</si>
  <si>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</si>
  <si>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</si>
  <si>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</si>
  <si>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</si>
  <si>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</si>
  <si>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</si>
  <si>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</si>
  <si>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</si>
  <si>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</si>
  <si>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</si>
  <si>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</si>
  <si>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</si>
  <si>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</si>
  <si>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</si>
  <si>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</si>
  <si>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</si>
  <si>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</si>
  <si>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</si>
  <si>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</si>
  <si>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</si>
  <si>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</si>
  <si>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</si>
  <si>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</si>
  <si>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</si>
  <si>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</si>
  <si>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</si>
  <si>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</si>
  <si>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</si>
  <si>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</si>
  <si>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</si>
  <si>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</si>
  <si>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</si>
  <si>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</si>
  <si>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</si>
  <si>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</si>
  <si>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</si>
  <si>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</si>
  <si>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</si>
  <si>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</si>
  <si>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</si>
  <si>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</si>
  <si>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</si>
  <si>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</si>
  <si>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</si>
  <si>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</si>
  <si>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</si>
  <si>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</si>
  <si>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</si>
  <si>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</si>
  <si>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</si>
  <si>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</si>
  <si>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</si>
  <si>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</si>
  <si>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</si>
  <si>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</si>
  <si>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</si>
  <si>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</si>
  <si>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</si>
  <si>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</si>
  <si>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</si>
  <si>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</si>
  <si>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</si>
  <si>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</si>
  <si>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</si>
  <si>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</si>
  <si>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</si>
  <si>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</si>
  <si>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</si>
  <si>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</si>
  <si>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</si>
  <si>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</si>
  <si>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</si>
  <si>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</si>
  <si>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</si>
  <si>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</si>
  <si>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</si>
  <si>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</si>
  <si>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</si>
  <si>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</si>
  <si>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</si>
  <si>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</si>
  <si>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</si>
  <si>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</si>
  <si>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</si>
  <si>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</si>
  <si>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</si>
  <si>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</si>
  <si>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</si>
  <si>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</si>
  <si>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</si>
  <si>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</si>
  <si>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</si>
  <si>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</si>
  <si>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</si>
  <si>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</si>
  <si>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</si>
  <si>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</si>
  <si>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</si>
  <si>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</si>
  <si>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</si>
  <si>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</si>
  <si>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</si>
  <si>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</si>
  <si>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</si>
  <si>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</si>
  <si>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</si>
  <si>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</si>
  <si>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</si>
  <si>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</si>
  <si>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</si>
  <si>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</si>
  <si>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</si>
  <si>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</si>
  <si>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</si>
  <si>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</si>
  <si>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</si>
  <si>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</si>
  <si>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</si>
  <si>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</si>
  <si>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</si>
  <si>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</si>
  <si>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</si>
  <si>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</si>
  <si>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</si>
  <si>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</si>
  <si>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</si>
  <si>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</si>
  <si>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</si>
  <si>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</si>
  <si>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</si>
  <si>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</si>
  <si>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</si>
  <si>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</si>
  <si>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</si>
  <si>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</si>
  <si>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</si>
  <si>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</si>
  <si>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</si>
  <si>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</si>
  <si>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</si>
  <si>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</si>
  <si>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</si>
  <si>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</si>
  <si>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</si>
  <si>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</si>
  <si>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</si>
  <si>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</si>
  <si>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</si>
  <si>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</si>
  <si>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</si>
  <si>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</si>
  <si>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</si>
  <si>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</si>
  <si>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</si>
  <si>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</si>
  <si>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</si>
  <si>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</si>
  <si>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</si>
  <si>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</si>
  <si>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</si>
  <si>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</si>
  <si>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</si>
  <si>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</si>
  <si>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</si>
  <si>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</si>
  <si>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</si>
  <si>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</si>
  <si>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</si>
  <si>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</si>
  <si>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</si>
  <si>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</si>
  <si>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</si>
  <si>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</si>
  <si>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</si>
  <si>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</si>
  <si>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</si>
  <si>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</si>
  <si>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</si>
  <si>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</si>
  <si>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</si>
  <si>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</si>
  <si>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</si>
  <si>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</si>
  <si>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</si>
  <si>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</si>
  <si>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</si>
  <si>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</si>
  <si>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</si>
  <si>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</si>
  <si>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</si>
  <si>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</si>
  <si>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</si>
  <si>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</si>
  <si>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</si>
  <si>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</si>
  <si>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</si>
  <si>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</si>
  <si>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</si>
  <si>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</si>
  <si>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</si>
  <si>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</si>
  <si>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</si>
  <si>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</si>
  <si>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</si>
  <si>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</si>
  <si>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</si>
  <si>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</si>
  <si>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</si>
  <si>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</si>
  <si>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</si>
  <si>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</si>
  <si>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</si>
  <si>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</si>
  <si>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</si>
  <si>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</si>
  <si>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</si>
  <si>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</si>
  <si>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</si>
  <si>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</si>
  <si>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</si>
  <si>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</si>
  <si>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</si>
  <si>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</si>
  <si>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</si>
  <si>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</si>
  <si>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</si>
  <si>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</si>
  <si>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</si>
  <si>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</si>
  <si>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</si>
  <si>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</si>
  <si>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</si>
  <si>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</si>
  <si>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</si>
  <si>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</si>
  <si>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</si>
  <si>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</si>
  <si>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</si>
  <si>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</si>
  <si>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</si>
  <si>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</si>
  <si>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</si>
  <si>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</si>
  <si>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</si>
  <si>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</si>
  <si>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</si>
  <si>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</si>
  <si>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</si>
  <si>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</si>
  <si>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</si>
  <si>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</si>
  <si>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</si>
  <si>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</si>
  <si>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</si>
  <si>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</si>
  <si>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</si>
  <si>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</si>
  <si>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</si>
  <si>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</si>
  <si>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</si>
  <si>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</si>
  <si>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</si>
  <si>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</si>
  <si>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</si>
  <si>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</si>
  <si>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</si>
  <si>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</si>
  <si>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</si>
  <si>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</si>
  <si>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</si>
  <si>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</si>
  <si>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</si>
  <si>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</si>
  <si>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</si>
  <si>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</si>
  <si>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</si>
  <si>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</si>
  <si>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</si>
  <si>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</si>
  <si>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</si>
  <si>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</si>
  <si>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</si>
  <si>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</si>
  <si>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</si>
  <si>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</si>
  <si>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</si>
  <si>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</si>
  <si>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</si>
  <si>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</si>
  <si>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</si>
  <si>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</si>
  <si>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</si>
  <si>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</si>
  <si>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</si>
  <si>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</si>
  <si>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</si>
  <si>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</si>
  <si>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</si>
  <si>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</si>
  <si>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</si>
  <si>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</si>
  <si>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</si>
  <si>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</si>
  <si>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</si>
  <si>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</si>
  <si>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</si>
  <si>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</si>
  <si>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</si>
  <si>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</si>
  <si>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</si>
  <si>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</si>
  <si>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</si>
  <si>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</si>
  <si>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</si>
  <si>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</si>
  <si>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</si>
  <si>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</si>
  <si>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</si>
  <si>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</si>
  <si>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</si>
  <si>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</si>
  <si>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</si>
  <si>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</si>
  <si>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</si>
  <si>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</si>
  <si>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</si>
  <si>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</si>
  <si>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</si>
  <si>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</si>
  <si>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</si>
  <si>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</si>
  <si>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</si>
  <si>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</si>
  <si>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</si>
  <si>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</si>
  <si>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</si>
  <si>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</si>
  <si>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</si>
  <si>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</si>
  <si>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</si>
  <si>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</si>
  <si>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</si>
  <si>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</si>
  <si>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</si>
  <si>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</si>
  <si>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</si>
  <si>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</si>
  <si>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</si>
  <si>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</si>
  <si>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</si>
  <si>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</si>
  <si>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</si>
  <si>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</si>
  <si>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</si>
  <si>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</si>
  <si>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</si>
  <si>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</si>
  <si>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</si>
  <si>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</si>
  <si>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</si>
  <si>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</si>
  <si>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</si>
  <si>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</si>
  <si>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</si>
  <si>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</si>
  <si>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</si>
  <si>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</si>
  <si>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</si>
  <si>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</si>
  <si>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</si>
  <si>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</si>
  <si>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</si>
  <si>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</si>
  <si>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</si>
  <si>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</si>
  <si>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</si>
  <si>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</si>
  <si>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</si>
  <si>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</si>
  <si>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</si>
  <si>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</si>
  <si>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</si>
  <si>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</si>
  <si>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</si>
  <si>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</si>
  <si>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</si>
  <si>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</si>
  <si>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</si>
  <si>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</si>
  <si>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</si>
  <si>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</si>
  <si>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</si>
  <si>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</si>
  <si>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</si>
  <si>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</si>
  <si>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</si>
  <si>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</si>
  <si>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</si>
  <si>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</si>
  <si>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</si>
  <si>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</si>
  <si>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</si>
  <si>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</si>
  <si>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</si>
  <si>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</si>
  <si>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</si>
  <si>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</si>
  <si>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</si>
  <si>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</si>
  <si>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</si>
  <si>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</si>
  <si>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</si>
  <si>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</si>
  <si>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</si>
  <si>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</si>
  <si>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</si>
  <si>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</si>
  <si>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</si>
  <si>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</si>
  <si>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</si>
  <si>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</si>
  <si>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</si>
  <si>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</si>
  <si>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</si>
  <si>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</si>
  <si>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</si>
  <si>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</si>
  <si>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</si>
  <si>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</si>
  <si>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</si>
  <si>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</si>
  <si>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</si>
  <si>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</si>
  <si>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</si>
  <si>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</si>
  <si>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</si>
  <si>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</si>
  <si>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</si>
  <si>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</si>
  <si>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</si>
  <si>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</si>
  <si>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</si>
  <si>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</si>
  <si>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</si>
  <si>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</si>
  <si>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</si>
  <si>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</si>
  <si>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</si>
  <si>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</si>
  <si>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</si>
  <si>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</si>
  <si>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</si>
  <si>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</si>
  <si>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</si>
  <si>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</si>
  <si>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</si>
  <si>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</si>
  <si>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</si>
  <si>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</si>
  <si>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</si>
  <si>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</si>
  <si>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</si>
  <si>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</si>
  <si>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</si>
  <si>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</si>
  <si>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</si>
  <si>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</si>
  <si>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</si>
  <si>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</si>
  <si>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</si>
  <si>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</si>
  <si>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</si>
  <si>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</si>
  <si>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</si>
  <si>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</si>
  <si>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</si>
  <si>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</si>
  <si>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</si>
  <si>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</si>
  <si>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</si>
  <si>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</si>
  <si>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</si>
  <si>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</si>
  <si>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</si>
  <si>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</si>
  <si>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</si>
  <si>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</si>
  <si>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</si>
  <si>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</si>
  <si>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</si>
  <si>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</si>
  <si>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</si>
  <si>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</si>
  <si>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</si>
  <si>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</si>
  <si>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</si>
  <si>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</si>
  <si>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</si>
  <si>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</si>
  <si>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</si>
  <si>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</si>
  <si>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</si>
  <si>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</si>
  <si>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</si>
  <si>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</si>
  <si>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</si>
  <si>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</si>
  <si>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</si>
  <si>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</si>
  <si>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</si>
  <si>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</si>
  <si>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</si>
  <si>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</si>
  <si>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</si>
  <si>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</si>
  <si>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</si>
  <si>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</si>
  <si>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</si>
  <si>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</si>
  <si>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</si>
  <si>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</si>
  <si>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</si>
  <si>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</si>
  <si>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</si>
  <si>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</si>
  <si>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</si>
  <si>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</si>
  <si>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</si>
  <si>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</si>
  <si>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</si>
  <si>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</si>
  <si>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</si>
  <si>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</si>
  <si>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</si>
  <si>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</si>
  <si>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</si>
  <si>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</si>
  <si>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</si>
  <si>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</si>
  <si>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</si>
  <si>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</si>
  <si>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</si>
  <si>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</si>
  <si>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</si>
  <si>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</si>
  <si>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</si>
  <si>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</si>
  <si>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</si>
  <si>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</si>
  <si>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</si>
  <si>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</si>
  <si>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</si>
  <si>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</si>
  <si>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</si>
  <si>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</si>
  <si>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</si>
  <si>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</si>
  <si>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</si>
  <si>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</si>
  <si>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</si>
  <si>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</si>
  <si>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</si>
  <si>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</si>
  <si>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</si>
  <si>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</si>
  <si>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</si>
  <si>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</si>
  <si>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</si>
  <si>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</si>
  <si>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</si>
  <si>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</si>
  <si>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</si>
  <si>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</si>
  <si>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</si>
  <si>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</si>
  <si>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</si>
  <si>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</si>
  <si>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</si>
  <si>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</si>
  <si>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</si>
  <si>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</si>
  <si>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</si>
  <si>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</si>
  <si>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</si>
  <si>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</si>
  <si>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</si>
  <si>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</si>
  <si>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</si>
  <si>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</si>
  <si>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</si>
  <si>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</si>
  <si>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</si>
  <si>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</si>
  <si>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</si>
  <si>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</si>
  <si>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</si>
  <si>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</si>
  <si>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</si>
  <si>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</si>
  <si>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</si>
  <si>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</si>
  <si>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</si>
  <si>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</si>
  <si>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</si>
  <si>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</si>
  <si>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</si>
  <si>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</si>
  <si>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</si>
  <si>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</si>
  <si>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</si>
  <si>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</si>
  <si>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</si>
  <si>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</si>
  <si>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</si>
  <si>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</si>
  <si>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</si>
  <si>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</si>
  <si>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</si>
  <si>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</si>
  <si>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</si>
  <si>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</si>
  <si>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</si>
  <si>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</si>
  <si>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</si>
  <si>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</si>
  <si>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</si>
  <si>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</si>
  <si>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</si>
  <si>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</si>
  <si>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</si>
  <si>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</si>
  <si>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</si>
  <si>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</si>
  <si>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</si>
  <si>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</si>
  <si>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</si>
  <si>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</si>
  <si>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</si>
  <si>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</si>
  <si>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</si>
  <si>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</si>
  <si>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</si>
  <si>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</si>
  <si>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</si>
  <si>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</si>
  <si>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</si>
  <si>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</si>
  <si>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</si>
  <si>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</si>
  <si>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</si>
  <si>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</si>
  <si>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</si>
  <si>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</si>
  <si>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</si>
  <si>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</si>
  <si>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</si>
  <si>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</si>
  <si>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</si>
  <si>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</si>
  <si>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</si>
  <si>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</si>
  <si>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</si>
  <si>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</si>
  <si>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</si>
  <si>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</si>
  <si>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</si>
  <si>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</si>
  <si>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</si>
  <si>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</si>
  <si>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</si>
  <si>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</si>
  <si>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</si>
  <si>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</si>
  <si>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</si>
  <si>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</si>
  <si>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</si>
  <si>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</si>
  <si>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</si>
  <si>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</si>
  <si>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</si>
  <si>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</si>
  <si>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</si>
  <si>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</si>
  <si>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</si>
  <si>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</si>
  <si>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</si>
  <si>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</si>
  <si>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</si>
  <si>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</si>
  <si>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</si>
  <si>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</si>
  <si>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</si>
  <si>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</si>
  <si>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</si>
  <si>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</si>
  <si>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</si>
  <si>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</si>
  <si>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</si>
  <si>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</si>
  <si>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</si>
  <si>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</si>
  <si>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</si>
  <si>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</si>
  <si>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</si>
  <si>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</si>
  <si>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</si>
  <si>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</si>
  <si>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</si>
  <si>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</si>
  <si>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</si>
  <si>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</si>
  <si>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</si>
  <si>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</si>
  <si>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</si>
  <si>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</si>
  <si>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</si>
  <si>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</si>
  <si>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</si>
  <si>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</si>
  <si>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</si>
  <si>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</si>
  <si>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</si>
  <si>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</si>
  <si>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</si>
  <si>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</si>
  <si>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</si>
  <si>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</si>
  <si>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</si>
  <si>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</si>
  <si>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</si>
  <si>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</si>
  <si>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</si>
  <si>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</si>
  <si>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</si>
  <si>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</si>
  <si>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</si>
  <si>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</si>
  <si>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</si>
  <si>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</si>
  <si>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</si>
  <si>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</si>
  <si>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</si>
  <si>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</si>
  <si>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</si>
  <si>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</si>
  <si>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</si>
  <si>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</si>
  <si>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</si>
  <si>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</si>
  <si>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</si>
  <si>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</si>
  <si>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</si>
  <si>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</si>
  <si>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</si>
  <si>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</si>
  <si>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</si>
  <si>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</si>
  <si>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</si>
  <si>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</si>
  <si>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</si>
  <si>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</si>
  <si>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</si>
  <si>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</si>
  <si>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</si>
  <si>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</si>
  <si>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</si>
  <si>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</si>
  <si>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</si>
  <si>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</si>
  <si>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</si>
  <si>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</si>
  <si>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</si>
  <si>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</si>
  <si>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</si>
  <si>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</si>
  <si>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</si>
  <si>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</si>
  <si>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</si>
  <si>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</si>
  <si>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</si>
  <si>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</si>
  <si>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</si>
  <si>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</si>
  <si>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</si>
  <si>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</si>
  <si>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</si>
  <si>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</si>
  <si>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</si>
  <si>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</si>
  <si>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</si>
  <si>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</si>
  <si>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</si>
  <si>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</si>
  <si>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</si>
  <si>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</si>
  <si>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</si>
  <si>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</si>
  <si>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</si>
  <si>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</si>
  <si>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</si>
  <si>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</si>
  <si>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</si>
  <si>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</si>
  <si>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</si>
  <si>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</si>
  <si>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</si>
  <si>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</si>
  <si>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</si>
  <si>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</si>
  <si>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</si>
  <si>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</si>
  <si>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</si>
  <si>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</si>
  <si>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</si>
  <si>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</si>
  <si>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</si>
  <si>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</si>
  <si>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</si>
  <si>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</si>
  <si>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</si>
  <si>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</si>
  <si>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</si>
  <si>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</si>
  <si>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</si>
  <si>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</si>
  <si>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</si>
  <si>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</si>
  <si>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</si>
  <si>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</si>
  <si>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</si>
  <si>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</si>
  <si>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</si>
  <si>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</si>
  <si>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</si>
  <si>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</si>
  <si>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</si>
  <si>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</si>
  <si>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</si>
  <si>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</si>
  <si>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</si>
  <si>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</si>
  <si>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</si>
  <si>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</si>
  <si>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</si>
  <si>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</si>
  <si>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</si>
  <si>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</si>
  <si>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</si>
  <si>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</si>
  <si>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</si>
  <si>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</si>
  <si>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</si>
  <si>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</si>
  <si>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</si>
  <si>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</si>
  <si>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</si>
  <si>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</si>
  <si>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</si>
  <si>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</si>
  <si>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</si>
  <si>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</si>
  <si>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</si>
  <si>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</si>
  <si>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</si>
  <si>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</si>
  <si>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</si>
  <si>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</si>
  <si>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</si>
  <si>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</si>
  <si>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</si>
  <si>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</si>
  <si>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</si>
  <si>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</si>
  <si>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</si>
  <si>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</si>
  <si>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</si>
  <si>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</si>
  <si>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</si>
  <si>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</si>
  <si>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</si>
  <si>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</si>
  <si>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</si>
  <si>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</si>
  <si>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</si>
  <si>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</si>
  <si>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</si>
  <si>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</si>
  <si>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</si>
  <si>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</si>
  <si>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</si>
  <si>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</si>
  <si>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</si>
  <si>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</si>
  <si>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</si>
  <si>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</si>
  <si>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</si>
  <si>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</si>
  <si>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</si>
  <si>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</si>
  <si>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</si>
  <si>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</si>
  <si>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</si>
  <si>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</si>
  <si>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</si>
  <si>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</si>
  <si>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</si>
  <si>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</si>
  <si>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</si>
  <si>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</si>
  <si>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</si>
  <si>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</si>
  <si>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</si>
  <si>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</si>
  <si>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</si>
  <si>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</si>
  <si>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</si>
  <si>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</si>
  <si>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</si>
  <si>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</si>
  <si>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</si>
  <si>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</si>
  <si>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</si>
  <si>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</si>
  <si>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</si>
  <si>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</si>
  <si>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</si>
  <si>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</si>
  <si>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</si>
  <si>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</si>
  <si>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</si>
  <si>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</si>
  <si>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</si>
  <si>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</si>
  <si>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</si>
  <si>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</si>
  <si>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</si>
  <si>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</si>
  <si>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</si>
  <si>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</si>
  <si>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</si>
  <si>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</si>
  <si>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</si>
  <si>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</si>
  <si>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</si>
  <si>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</si>
  <si>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</si>
  <si>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</si>
  <si>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</si>
  <si>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</si>
  <si>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</si>
  <si>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</si>
  <si>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</si>
  <si>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</si>
  <si>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</si>
  <si>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</si>
  <si>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</si>
  <si>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</si>
  <si>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</si>
  <si>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</si>
  <si>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</si>
  <si>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</si>
  <si>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</si>
  <si>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</si>
  <si>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</si>
  <si>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</si>
  <si>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</si>
  <si>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</si>
  <si>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</si>
  <si>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</si>
  <si>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</si>
  <si>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</si>
  <si>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</si>
  <si>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</si>
  <si>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</si>
  <si>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</si>
  <si>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</si>
  <si>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</si>
  <si>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</si>
  <si>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</si>
  <si>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</si>
  <si>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</si>
  <si>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</si>
  <si>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</si>
  <si>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</si>
  <si>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</si>
  <si>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</si>
  <si>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</si>
  <si>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</si>
  <si>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</si>
  <si>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</si>
  <si>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</si>
  <si>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</si>
  <si>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</si>
  <si>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</si>
  <si>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</si>
  <si>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</si>
  <si>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</si>
  <si>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</si>
  <si>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</si>
  <si>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</si>
  <si>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</si>
  <si>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</si>
  <si>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</si>
  <si>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</si>
  <si>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</si>
  <si>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</si>
  <si>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</si>
  <si>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</si>
  <si>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</si>
  <si>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</si>
  <si>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</si>
  <si>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</si>
  <si>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</si>
  <si>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</si>
  <si>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</si>
  <si>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</si>
  <si>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</si>
  <si>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</si>
  <si>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</si>
  <si>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</si>
  <si>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</si>
  <si>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</si>
  <si>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</si>
  <si>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</si>
  <si>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</si>
  <si>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</si>
  <si>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</si>
  <si>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</si>
  <si>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</si>
  <si>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</si>
  <si>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</si>
  <si>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</si>
  <si>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</si>
  <si>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</si>
  <si>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</si>
  <si>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</si>
  <si>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</si>
  <si>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</si>
  <si>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</si>
  <si>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</si>
  <si>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</si>
  <si>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</si>
  <si>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</si>
  <si>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</si>
  <si>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</si>
  <si>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</si>
  <si>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</si>
  <si>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</si>
  <si>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</si>
  <si>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</si>
  <si>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</si>
  <si>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</si>
  <si>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</si>
  <si>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</si>
  <si>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</si>
  <si>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</si>
  <si>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</si>
  <si>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</si>
  <si>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</si>
  <si>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</si>
  <si>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</si>
  <si>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</si>
  <si>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</si>
  <si>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</si>
  <si>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</si>
  <si>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</si>
  <si>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</si>
  <si>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</si>
  <si>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</si>
  <si>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</si>
  <si>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</si>
  <si>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</si>
  <si>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</si>
  <si>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</si>
  <si>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</si>
  <si>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</si>
  <si>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</si>
  <si>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</si>
  <si>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</si>
  <si>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</si>
  <si>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</si>
  <si>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</si>
  <si>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</si>
  <si>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</si>
  <si>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</si>
  <si>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</si>
  <si>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</si>
  <si>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</si>
  <si>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</si>
  <si>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</si>
  <si>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</si>
  <si>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</si>
  <si>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</si>
  <si>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</si>
  <si>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</si>
  <si>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</si>
  <si>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</si>
  <si>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</si>
  <si>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</si>
  <si>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</si>
  <si>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</si>
  <si>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</si>
  <si>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</si>
  <si>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</si>
  <si>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</si>
  <si>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</si>
  <si>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</si>
  <si>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</si>
  <si>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</si>
  <si>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</si>
  <si>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</si>
  <si>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</si>
  <si>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</si>
  <si>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</si>
  <si>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</si>
  <si>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</si>
  <si>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</si>
  <si>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</si>
  <si>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</si>
  <si>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</si>
  <si>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</si>
  <si>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</si>
  <si>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</si>
  <si>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</si>
  <si>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</si>
  <si>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</si>
  <si>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</si>
  <si>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</si>
  <si>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</si>
  <si>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</si>
  <si>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</si>
  <si>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</si>
  <si>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</si>
  <si>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</si>
  <si>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</si>
  <si>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</si>
  <si>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</si>
  <si>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</si>
  <si>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</si>
  <si>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</si>
  <si>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</si>
  <si>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</si>
  <si>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</si>
  <si>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</si>
  <si>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</si>
  <si>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</si>
  <si>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</si>
  <si>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</si>
  <si>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</si>
  <si>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</si>
  <si>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</si>
  <si>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</si>
  <si>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</si>
  <si>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</si>
  <si>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</si>
  <si>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</si>
  <si>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</si>
  <si>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</si>
  <si>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</si>
  <si>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</si>
  <si>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</si>
  <si>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</si>
  <si>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</si>
  <si>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</si>
  <si>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</si>
  <si>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</si>
  <si>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</si>
  <si>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</si>
  <si>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</si>
  <si>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</si>
  <si>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</si>
  <si>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</si>
  <si>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</si>
  <si>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</si>
  <si>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</si>
  <si>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</si>
  <si>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</si>
  <si>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</si>
  <si>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</si>
  <si>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</si>
  <si>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</si>
  <si>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</si>
  <si>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</si>
  <si>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</si>
  <si>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</si>
  <si>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</si>
  <si>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</si>
  <si>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</si>
  <si>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</si>
  <si>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</si>
  <si>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</si>
  <si>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</si>
  <si>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</si>
  <si>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</si>
  <si>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</si>
  <si>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</si>
  <si>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</si>
  <si>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</si>
  <si>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</si>
  <si>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</si>
  <si>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</si>
  <si>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</si>
  <si>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</si>
  <si>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</si>
  <si>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</si>
  <si>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</si>
  <si>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</si>
  <si>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</si>
  <si>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</si>
  <si>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</si>
  <si>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</si>
  <si>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</si>
  <si>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</si>
  <si>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</si>
  <si>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</si>
  <si>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</si>
  <si>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</si>
  <si>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</si>
  <si>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</si>
  <si>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</si>
  <si>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</si>
  <si>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</si>
  <si>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</si>
  <si>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</si>
  <si>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</si>
  <si>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</si>
  <si>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</si>
  <si>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</si>
  <si>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</si>
  <si>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</si>
  <si>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</si>
  <si>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</si>
  <si>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</si>
  <si>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</si>
  <si>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</si>
  <si>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</si>
  <si>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</si>
  <si>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</si>
  <si>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</si>
  <si>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</si>
  <si>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</si>
  <si>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</si>
  <si>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</si>
  <si>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</si>
  <si>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</si>
  <si>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</si>
  <si>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</si>
  <si>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</si>
  <si>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</si>
  <si>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</si>
  <si>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</si>
  <si>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</si>
  <si>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</si>
  <si>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</si>
  <si>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</si>
  <si>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</si>
  <si>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</si>
  <si>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</si>
  <si>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</si>
  <si>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</si>
  <si>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</si>
  <si>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</si>
  <si>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</si>
  <si>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</si>
  <si>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</si>
  <si>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</si>
  <si>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</si>
  <si>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</si>
  <si>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</si>
  <si>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</si>
  <si>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</si>
  <si>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</si>
  <si>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</si>
  <si>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</si>
  <si>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</si>
  <si>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</si>
  <si>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</si>
  <si>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</si>
  <si>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</si>
  <si>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</si>
  <si>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</si>
  <si>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</si>
  <si>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</si>
  <si>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</si>
  <si>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</si>
  <si>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</si>
  <si>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</si>
  <si>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</si>
  <si>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</si>
  <si>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</si>
  <si>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</si>
  <si>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</si>
  <si>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</si>
  <si>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</si>
  <si>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</si>
  <si>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</si>
  <si>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</si>
  <si>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</si>
  <si>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</si>
  <si>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</si>
  <si>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</si>
  <si>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</si>
  <si>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</si>
  <si>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</si>
  <si>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</si>
  <si>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</si>
  <si>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</si>
  <si>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</si>
  <si>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</si>
  <si>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</si>
  <si>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</si>
  <si>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</si>
  <si>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</si>
  <si>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</si>
  <si>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</si>
  <si>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</si>
  <si>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</si>
  <si>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</si>
  <si>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</si>
  <si>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</si>
  <si>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</si>
  <si>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</si>
  <si>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</si>
  <si>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</si>
  <si>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</si>
  <si>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</si>
  <si>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</si>
  <si>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</si>
  <si>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</si>
  <si>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</si>
  <si>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</si>
  <si>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</si>
  <si>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</si>
  <si>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</si>
  <si>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</si>
  <si>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</si>
  <si>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</si>
  <si>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</si>
  <si>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</si>
  <si>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</si>
  <si>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</si>
  <si>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</si>
  <si>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</si>
  <si>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</si>
  <si>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</si>
  <si>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</si>
  <si>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</si>
  <si>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</si>
  <si>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</si>
  <si>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</si>
  <si>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</si>
  <si>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</si>
  <si>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</si>
  <si>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</si>
  <si>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</si>
  <si>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</si>
  <si>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</si>
  <si>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</si>
  <si>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</si>
  <si>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</si>
  <si>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</si>
  <si>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</si>
  <si>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</si>
  <si>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</si>
  <si>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</si>
  <si>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</si>
  <si>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</si>
  <si>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</si>
  <si>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</si>
  <si>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</si>
  <si>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</si>
  <si>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</si>
  <si>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</si>
  <si>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</si>
  <si>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</si>
  <si>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</si>
  <si>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</si>
  <si>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</si>
  <si>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</si>
  <si>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</si>
  <si>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</si>
  <si>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</si>
  <si>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</si>
  <si>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</si>
  <si>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</si>
  <si>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</si>
  <si>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</si>
  <si>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</si>
  <si>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</si>
  <si>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</si>
  <si>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</si>
  <si>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</si>
  <si>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</si>
  <si>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</si>
  <si>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</si>
  <si>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</si>
  <si>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</si>
  <si>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</si>
  <si>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</si>
  <si>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</si>
  <si>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</si>
  <si>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</si>
  <si>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</si>
  <si>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</si>
  <si>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</si>
  <si>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</si>
  <si>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</si>
  <si>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</si>
  <si>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</si>
  <si>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</si>
  <si>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</si>
  <si>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</si>
  <si>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</si>
  <si>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</si>
  <si>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</si>
  <si>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</si>
  <si>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</si>
  <si>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</si>
  <si>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</si>
  <si>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</si>
  <si>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</si>
  <si>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</si>
  <si>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</si>
  <si>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</si>
  <si>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</si>
  <si>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</si>
  <si>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</si>
  <si>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</si>
  <si>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</si>
  <si>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</si>
  <si>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</si>
  <si>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</si>
  <si>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</si>
  <si>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</si>
  <si>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</si>
  <si>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</si>
  <si>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</si>
  <si>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</si>
  <si>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</si>
  <si>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</si>
  <si>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</si>
  <si>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</si>
  <si>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</si>
  <si>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</si>
  <si>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</si>
  <si>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</si>
  <si>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</si>
  <si>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</si>
  <si>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</si>
  <si>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</si>
  <si>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</si>
  <si>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</si>
  <si>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</si>
  <si>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</si>
  <si>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</si>
  <si>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</si>
  <si>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</si>
  <si>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</si>
  <si>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</si>
  <si>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</si>
  <si>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</si>
  <si>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</si>
  <si>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</si>
  <si>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</si>
  <si>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</si>
  <si>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</si>
  <si>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</si>
  <si>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</si>
  <si>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</si>
  <si>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</si>
  <si>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</si>
  <si>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</si>
  <si>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</si>
  <si>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</si>
  <si>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</si>
  <si>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</si>
  <si>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</si>
  <si>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</si>
  <si>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</si>
  <si>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</si>
  <si>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</si>
  <si>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</si>
  <si>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</si>
  <si>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</si>
  <si>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</si>
  <si>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</si>
  <si>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</si>
  <si>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</si>
  <si>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</si>
  <si>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</si>
  <si>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</si>
  <si>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</si>
  <si>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</si>
  <si>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</si>
  <si>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</si>
  <si>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</si>
  <si>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</si>
  <si>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</si>
  <si>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</si>
  <si>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</si>
  <si>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</si>
  <si>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</si>
  <si>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</si>
  <si>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</si>
  <si>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</si>
  <si>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</si>
  <si>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</si>
  <si>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</si>
  <si>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</si>
  <si>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</si>
  <si>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</si>
  <si>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</si>
  <si>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</si>
  <si>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</si>
  <si>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</si>
  <si>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</si>
  <si>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</si>
  <si>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</si>
  <si>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</si>
  <si>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</si>
  <si>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</si>
  <si>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</si>
  <si>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</si>
  <si>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</si>
  <si>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</si>
  <si>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</si>
  <si>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</si>
  <si>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</si>
  <si>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</si>
  <si>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</si>
  <si>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</si>
  <si>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</si>
  <si>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</si>
  <si>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</si>
  <si>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</si>
  <si>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</si>
  <si>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</si>
  <si>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</si>
  <si>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</si>
  <si>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</si>
  <si>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</si>
  <si>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</si>
  <si>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</si>
  <si>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</si>
  <si>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</si>
  <si>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</si>
  <si>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</si>
  <si>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</si>
  <si>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</si>
  <si>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</si>
  <si>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</si>
  <si>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</si>
  <si>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</si>
  <si>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</si>
  <si>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</si>
  <si>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</si>
  <si>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</si>
  <si>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</si>
  <si>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</si>
  <si>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</si>
  <si>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</si>
  <si>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</si>
  <si>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</si>
  <si>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</si>
  <si>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</si>
  <si>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</si>
  <si>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</si>
  <si>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</si>
  <si>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</si>
  <si>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</si>
  <si>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</si>
  <si>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</si>
  <si>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</si>
  <si>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</si>
  <si>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</si>
  <si>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</si>
  <si>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</si>
  <si>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</si>
  <si>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</si>
  <si>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</si>
  <si>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</si>
  <si>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</si>
  <si>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</si>
  <si>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</si>
  <si>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</si>
  <si>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</si>
  <si>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</si>
  <si>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</si>
  <si>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</si>
  <si>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</si>
  <si>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</si>
  <si>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</si>
  <si>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</si>
  <si>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</si>
  <si>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</si>
  <si>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</si>
  <si>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</si>
  <si>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</si>
  <si>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</si>
  <si>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</si>
  <si>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</si>
  <si>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</si>
  <si>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</si>
  <si>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</si>
  <si>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</si>
  <si>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</si>
  <si>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</si>
  <si>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</si>
  <si>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</si>
  <si>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</si>
  <si>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</si>
  <si>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</si>
  <si>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</si>
  <si>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</si>
  <si>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</si>
  <si>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</si>
  <si>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</si>
  <si>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</si>
  <si>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</si>
  <si>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</si>
  <si>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</si>
  <si>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</si>
  <si>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</si>
  <si>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</si>
  <si>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</si>
  <si>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</si>
  <si>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</si>
  <si>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</si>
  <si>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</si>
  <si>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</si>
  <si>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</si>
  <si>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</si>
  <si>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</si>
  <si>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</si>
  <si>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</si>
  <si>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</si>
  <si>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</si>
  <si>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</si>
  <si>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</si>
  <si>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</si>
  <si>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</si>
  <si>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</si>
  <si>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</si>
  <si>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</si>
  <si>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</si>
  <si>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</si>
  <si>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</si>
  <si>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</si>
  <si>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</si>
  <si>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</si>
  <si>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</si>
  <si>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</si>
  <si>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</si>
  <si>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</si>
  <si>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</si>
  <si>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</si>
  <si>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</si>
  <si>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</si>
  <si>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</si>
  <si>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</si>
  <si>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</si>
  <si>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</si>
  <si>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</si>
  <si>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</si>
  <si>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</si>
  <si>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</si>
  <si>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</si>
  <si>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</si>
  <si>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</si>
  <si>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</si>
  <si>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</si>
  <si>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</si>
  <si>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</si>
  <si>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</si>
  <si>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</si>
  <si>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</si>
  <si>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</si>
  <si>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</si>
  <si>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</si>
  <si>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</si>
  <si>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</si>
  <si>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</si>
  <si>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</si>
  <si>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</si>
  <si>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</si>
  <si>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</si>
  <si>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</si>
  <si>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</si>
  <si>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</si>
  <si>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</si>
  <si>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</si>
  <si>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</si>
  <si>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</si>
  <si>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</si>
  <si>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</si>
  <si>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</si>
  <si>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</si>
  <si>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</si>
  <si>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</si>
  <si>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</si>
  <si>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</si>
  <si>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</si>
  <si>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</si>
  <si>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</si>
  <si>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</si>
  <si>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</si>
  <si>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</si>
  <si>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</si>
  <si>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</si>
  <si>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</si>
  <si>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</si>
  <si>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</si>
  <si>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</si>
  <si>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</si>
  <si>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</si>
  <si>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</si>
  <si>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</si>
  <si>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</si>
  <si>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</si>
  <si>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</si>
  <si>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</si>
  <si>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</si>
  <si>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</si>
  <si>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</si>
  <si>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</si>
  <si>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</si>
  <si>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</si>
  <si>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</si>
  <si>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</si>
  <si>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</si>
  <si>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</si>
  <si>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</si>
  <si>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</si>
  <si>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</si>
  <si>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</si>
  <si>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</si>
  <si>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</si>
  <si>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</si>
  <si>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</si>
  <si>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</si>
  <si>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</si>
  <si>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</si>
  <si>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</si>
  <si>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</si>
  <si>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</si>
  <si>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</si>
  <si>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</si>
  <si>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</si>
  <si>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</si>
  <si>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</si>
  <si>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</si>
  <si>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</si>
  <si>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</si>
  <si>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</si>
  <si>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</si>
  <si>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</si>
  <si>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</si>
  <si>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</si>
  <si>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</si>
  <si>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</si>
  <si>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</si>
  <si>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</si>
  <si>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</si>
  <si>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</si>
  <si>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</si>
  <si>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</si>
  <si>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</si>
  <si>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</si>
  <si>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</si>
  <si>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</si>
  <si>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</si>
  <si>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</si>
  <si>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</si>
  <si>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</si>
  <si>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</si>
  <si>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</si>
  <si>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</si>
  <si>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</si>
  <si>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</si>
  <si>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</si>
  <si>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</si>
  <si>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</si>
  <si>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</si>
  <si>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</si>
  <si>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</si>
  <si>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</si>
  <si>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</si>
  <si>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</si>
  <si>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</si>
  <si>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</si>
  <si>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</si>
  <si>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</si>
  <si>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</si>
  <si>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</si>
  <si>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</si>
  <si>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</si>
  <si>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</si>
  <si>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</si>
  <si>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</si>
  <si>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</si>
  <si>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</si>
  <si>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</si>
  <si>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</si>
  <si>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</si>
  <si>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</si>
  <si>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</si>
  <si>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</si>
  <si>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</si>
  <si>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</si>
  <si>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</si>
  <si>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</si>
  <si>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</si>
  <si>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</si>
  <si>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</si>
  <si>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</si>
  <si>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</si>
  <si>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</si>
  <si>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</si>
  <si>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</si>
  <si>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</si>
  <si>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</si>
  <si>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</si>
  <si>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</si>
  <si>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</si>
  <si>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</si>
  <si>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</si>
  <si>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</si>
  <si>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</si>
  <si>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</si>
  <si>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</si>
  <si>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</si>
  <si>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</si>
  <si>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</si>
  <si>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</si>
  <si>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</si>
  <si>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</si>
  <si>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</si>
  <si>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</si>
  <si>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</si>
  <si>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</si>
  <si>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</si>
  <si>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</si>
  <si>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</si>
  <si>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</si>
  <si>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</si>
  <si>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</si>
  <si>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</si>
  <si>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</si>
  <si>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</si>
  <si>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</si>
  <si>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</si>
  <si>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</si>
  <si>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</si>
  <si>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</si>
  <si>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</si>
  <si>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</si>
  <si>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</si>
  <si>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</si>
  <si>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</si>
  <si>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</si>
  <si>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</si>
  <si>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</si>
  <si>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</si>
  <si>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</si>
  <si>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</si>
  <si>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</si>
  <si>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</si>
  <si>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</si>
  <si>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</si>
  <si>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</si>
  <si>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</si>
  <si>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</si>
  <si>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</si>
  <si>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</si>
  <si>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</si>
  <si>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</si>
  <si>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</si>
  <si>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</si>
  <si>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</si>
  <si>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</si>
  <si>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</si>
  <si>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</si>
  <si>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</si>
  <si>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</si>
  <si>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</si>
  <si>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</si>
  <si>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</si>
  <si>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</si>
  <si>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</si>
  <si>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</si>
  <si>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</si>
  <si>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</si>
  <si>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</si>
  <si>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</si>
  <si>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</si>
  <si>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</si>
  <si>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</si>
  <si>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</si>
  <si>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</si>
  <si>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</si>
  <si>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</si>
  <si>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</si>
  <si>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</si>
  <si>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</si>
  <si>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</si>
  <si>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</si>
  <si>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</si>
  <si>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</si>
  <si>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</si>
  <si>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</si>
  <si>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</si>
  <si>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</si>
  <si>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</si>
  <si>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</si>
  <si>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</si>
  <si>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</si>
  <si>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</si>
  <si>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</si>
  <si>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</si>
  <si>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</si>
  <si>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</si>
  <si>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</si>
  <si>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</si>
  <si>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</si>
  <si>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</si>
  <si>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</si>
  <si>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</si>
  <si>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</si>
  <si>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</si>
  <si>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</si>
  <si>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</si>
  <si>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</si>
  <si>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</si>
  <si>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</si>
  <si>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</si>
  <si>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</si>
  <si>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</si>
  <si>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</si>
  <si>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</si>
  <si>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</si>
  <si>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</si>
  <si>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</si>
  <si>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</si>
  <si>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</si>
  <si>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</si>
  <si>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</si>
  <si>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</si>
  <si>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</si>
  <si>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</si>
  <si>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</si>
  <si>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</si>
  <si>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</si>
  <si>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</si>
  <si>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</si>
  <si>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</si>
  <si>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</si>
  <si>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</si>
  <si>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</si>
  <si>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</si>
  <si>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</si>
  <si>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</si>
  <si>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</si>
  <si>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</si>
  <si>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</si>
  <si>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</si>
  <si>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</si>
  <si>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</si>
  <si>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</si>
  <si>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</si>
  <si>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</si>
  <si>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</si>
  <si>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</si>
  <si>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</si>
  <si>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</si>
  <si>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</si>
  <si>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</si>
  <si>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</si>
  <si>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</si>
  <si>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</si>
  <si>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</si>
  <si>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</si>
  <si>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</si>
  <si>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</si>
  <si>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</si>
  <si>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</si>
  <si>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</si>
  <si>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</si>
  <si>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</si>
  <si>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</si>
  <si>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</si>
  <si>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</si>
  <si>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</si>
  <si>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</si>
  <si>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</si>
  <si>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</si>
  <si>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</si>
  <si>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</si>
  <si>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</si>
  <si>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</si>
  <si>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</si>
  <si>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</si>
  <si>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</si>
  <si>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</si>
  <si>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</si>
  <si>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</si>
  <si>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</si>
  <si>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</si>
  <si>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</si>
  <si>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</si>
  <si>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</si>
  <si>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</si>
  <si>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</si>
  <si>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</si>
  <si>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</si>
  <si>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</si>
  <si>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</si>
  <si>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</si>
  <si>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</si>
  <si>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</si>
  <si>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</si>
  <si>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</si>
  <si>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</si>
  <si>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</si>
  <si>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</si>
  <si>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</si>
  <si>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</si>
  <si>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</si>
  <si>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</si>
  <si>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</si>
  <si>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</si>
  <si>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</si>
  <si>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</si>
  <si>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</si>
  <si>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</si>
  <si>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</si>
  <si>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</si>
  <si>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</si>
  <si>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</si>
  <si>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</si>
  <si>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</si>
  <si>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</si>
  <si>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</si>
  <si>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</si>
  <si>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</si>
  <si>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</si>
  <si>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</si>
  <si>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</si>
  <si>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</si>
  <si>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</si>
  <si>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</si>
  <si>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</si>
  <si>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</si>
  <si>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</si>
  <si>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</si>
  <si>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</si>
  <si>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</si>
  <si>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</si>
  <si>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</si>
  <si>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</si>
  <si>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</si>
  <si>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</si>
  <si>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</si>
  <si>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</si>
  <si>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</si>
  <si>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</si>
  <si>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</si>
  <si>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</si>
  <si>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</si>
  <si>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</si>
  <si>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</si>
  <si>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</si>
  <si>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</si>
  <si>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</si>
  <si>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</si>
  <si>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</si>
  <si>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</si>
  <si>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</si>
  <si>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</si>
  <si>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</si>
  <si>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</si>
  <si>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</si>
  <si>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</si>
  <si>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</si>
  <si>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</si>
  <si>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</si>
  <si>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</si>
  <si>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</si>
  <si>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</si>
  <si>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</si>
  <si>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</si>
  <si>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</si>
  <si>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</si>
  <si>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</si>
  <si>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</si>
  <si>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</si>
  <si>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</si>
  <si>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</si>
  <si>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</si>
  <si>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</si>
  <si>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</si>
  <si>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</si>
  <si>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</si>
  <si>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</si>
  <si>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</si>
  <si>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</si>
  <si>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</si>
  <si>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</si>
  <si>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</si>
  <si>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</si>
  <si>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</si>
  <si>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</si>
  <si>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</si>
  <si>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</si>
  <si>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</si>
  <si>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</si>
  <si>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</si>
  <si>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</si>
  <si>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</si>
  <si>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</si>
  <si>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</si>
  <si>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</si>
  <si>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</si>
  <si>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</si>
  <si>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</si>
  <si>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</si>
  <si>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</si>
  <si>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</si>
  <si>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</si>
  <si>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</si>
  <si>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</si>
  <si>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</si>
  <si>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</si>
  <si>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</si>
  <si>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</si>
  <si>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</si>
  <si>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</si>
  <si>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</si>
  <si>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</si>
  <si>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</si>
  <si>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</si>
  <si>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</si>
  <si>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</si>
  <si>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</si>
  <si>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</si>
  <si>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</si>
  <si>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</si>
  <si>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</si>
  <si>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</si>
  <si>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</si>
  <si>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</si>
  <si>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</si>
  <si>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</si>
  <si>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</si>
  <si>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</si>
  <si>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</si>
  <si>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</si>
  <si>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</si>
  <si>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</si>
  <si>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</si>
  <si>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</si>
  <si>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</si>
  <si>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</si>
  <si>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</si>
  <si>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</si>
  <si>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</si>
  <si>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</si>
  <si>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</si>
  <si>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</si>
  <si>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</si>
  <si>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</si>
  <si>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</si>
  <si>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</si>
  <si>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</si>
  <si>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</si>
  <si>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</si>
  <si>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</si>
  <si>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</si>
  <si>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</si>
  <si>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</si>
  <si>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</si>
  <si>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</si>
  <si>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</si>
  <si>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</si>
  <si>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</si>
  <si>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</si>
  <si>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</si>
  <si>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</si>
  <si>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</si>
  <si>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</si>
  <si>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</si>
  <si>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</si>
  <si>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</si>
  <si>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</si>
  <si>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</si>
  <si>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</si>
  <si>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</si>
  <si>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</si>
  <si>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</si>
  <si>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</si>
  <si>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</si>
  <si>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</si>
  <si>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</si>
  <si>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</si>
  <si>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</si>
  <si>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</si>
  <si>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</si>
  <si>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</si>
  <si>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</si>
  <si>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</si>
  <si>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</si>
  <si>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</si>
  <si>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</si>
  <si>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</si>
  <si>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</si>
  <si>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</si>
  <si>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</si>
  <si>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</si>
  <si>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</si>
  <si>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</si>
  <si>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</si>
  <si>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</si>
  <si>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</si>
  <si>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</si>
  <si>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</si>
  <si>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</si>
  <si>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</si>
  <si>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</si>
  <si>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</si>
  <si>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</si>
  <si>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</si>
  <si>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</si>
  <si>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</si>
  <si>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</si>
  <si>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</si>
  <si>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</si>
  <si>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</si>
  <si>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</si>
  <si>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</si>
  <si>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</si>
  <si>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</si>
  <si>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</si>
  <si>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</si>
  <si>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</si>
  <si>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</si>
  <si>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</si>
  <si>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</si>
  <si>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</si>
  <si>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</si>
  <si>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</si>
  <si>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</si>
  <si>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</si>
  <si>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</si>
  <si>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</si>
  <si>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</si>
  <si>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</si>
  <si>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</si>
  <si>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</si>
  <si>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</si>
  <si>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</si>
  <si>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</si>
  <si>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</si>
  <si>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</si>
  <si>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</si>
  <si>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</si>
  <si>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</si>
  <si>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</si>
  <si>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</si>
  <si>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</si>
  <si>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</si>
  <si>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</si>
  <si>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</si>
  <si>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</si>
  <si>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</si>
  <si>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</si>
  <si>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</si>
  <si>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</si>
  <si>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</si>
  <si>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</si>
  <si>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</si>
  <si>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</si>
  <si>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</si>
  <si>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</si>
  <si>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</si>
  <si>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</si>
  <si>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</si>
  <si>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</si>
  <si>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</si>
  <si>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</si>
  <si>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</si>
  <si>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</si>
  <si>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</si>
  <si>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</si>
  <si>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</si>
  <si>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</si>
  <si>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</si>
  <si>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</si>
  <si>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</si>
  <si>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</si>
  <si>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</si>
  <si>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</si>
  <si>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</si>
  <si>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</si>
  <si>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</si>
  <si>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</si>
  <si>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</si>
  <si>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</si>
  <si>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</si>
  <si>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</si>
  <si>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</si>
  <si>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</si>
  <si>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</si>
  <si>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</si>
  <si>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</si>
  <si>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</si>
  <si>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</si>
  <si>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</si>
  <si>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</si>
  <si>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</si>
  <si>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</si>
  <si>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</si>
  <si>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</si>
  <si>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</si>
  <si>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</si>
  <si>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</si>
  <si>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</si>
  <si>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</si>
  <si>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</si>
  <si>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</si>
  <si>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</si>
  <si>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</si>
  <si>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</si>
  <si>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</si>
  <si>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</si>
  <si>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</si>
  <si>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</si>
  <si>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</si>
  <si>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</si>
  <si>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</si>
  <si>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</si>
  <si>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</si>
  <si>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</si>
  <si>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</si>
  <si>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</si>
  <si>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</si>
  <si>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</si>
  <si>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</si>
  <si>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</si>
  <si>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</si>
  <si>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</si>
  <si>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</si>
  <si>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</si>
  <si>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</si>
  <si>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</si>
  <si>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</si>
  <si>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</si>
  <si>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</si>
  <si>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</si>
  <si>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</si>
  <si>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</si>
  <si>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</si>
  <si>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</si>
  <si>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</si>
  <si>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</si>
  <si>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</si>
  <si>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</si>
  <si>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</si>
  <si>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</si>
  <si>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</si>
  <si>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</si>
  <si>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</si>
  <si>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</si>
  <si>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</si>
  <si>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</si>
  <si>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</si>
  <si>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</si>
  <si>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</si>
  <si>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</si>
  <si>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</si>
  <si>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</si>
  <si>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</si>
  <si>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</si>
  <si>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</si>
  <si>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</si>
  <si>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</si>
  <si>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</si>
  <si>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</si>
  <si>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</si>
  <si>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</si>
  <si>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</si>
  <si>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</si>
  <si>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</si>
  <si>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</si>
  <si>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</si>
  <si>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</si>
  <si>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</si>
  <si>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</si>
  <si>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</si>
  <si>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</si>
  <si>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</si>
  <si>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</si>
  <si>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</si>
  <si>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</si>
  <si>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</si>
  <si>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</si>
  <si>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</si>
  <si>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</si>
  <si>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</si>
  <si>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</si>
  <si>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</si>
  <si>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</si>
  <si>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</si>
  <si>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</si>
  <si>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</si>
  <si>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</si>
  <si>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</si>
  <si>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</si>
  <si>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</si>
  <si>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</si>
  <si>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</si>
  <si>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</si>
  <si>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</si>
  <si>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</si>
  <si>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</si>
  <si>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</si>
  <si>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</si>
  <si>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</si>
  <si>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</si>
  <si>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</si>
  <si>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</si>
  <si>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</si>
  <si>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</si>
  <si>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</si>
  <si>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</si>
  <si>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</si>
  <si>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</si>
  <si>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</si>
  <si>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</si>
  <si>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</si>
  <si>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</si>
  <si>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</si>
  <si>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</si>
  <si>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</si>
  <si>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</si>
  <si>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</si>
  <si>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</si>
  <si>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</si>
  <si>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</si>
  <si>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</si>
  <si>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</si>
  <si>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</si>
  <si>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</si>
  <si>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</si>
  <si>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</si>
  <si>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</si>
  <si>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</si>
  <si>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</si>
  <si>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</si>
  <si>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</si>
  <si>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</si>
  <si>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</si>
  <si>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</si>
  <si>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</si>
  <si>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</si>
  <si>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</si>
  <si>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</si>
  <si>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</si>
  <si>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</si>
  <si>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</si>
  <si>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</si>
  <si>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</si>
  <si>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</si>
  <si>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</si>
  <si>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</si>
  <si>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</si>
  <si>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</si>
  <si>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</si>
  <si>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</si>
  <si>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</si>
  <si>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</si>
  <si>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</si>
  <si>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</si>
  <si>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</si>
  <si>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</si>
  <si>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</si>
  <si>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</si>
  <si>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</si>
  <si>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</si>
  <si>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</si>
  <si>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</si>
  <si>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</si>
  <si>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</si>
  <si>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</si>
  <si>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</si>
  <si>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</si>
  <si>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</si>
  <si>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</si>
  <si>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</si>
  <si>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</si>
  <si>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</si>
  <si>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</si>
  <si>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</si>
  <si>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</si>
  <si>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</si>
  <si>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</si>
  <si>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</si>
  <si>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</si>
  <si>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</si>
  <si>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</si>
  <si>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</si>
  <si>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</si>
  <si>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</si>
  <si>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</si>
  <si>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</si>
  <si>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</si>
  <si>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</si>
  <si>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</si>
  <si>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</si>
  <si>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</si>
  <si>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</si>
  <si>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</si>
  <si>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</si>
  <si>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</si>
  <si>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</si>
  <si>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</si>
  <si>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</si>
  <si>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</si>
  <si>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</si>
  <si>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</si>
  <si>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</si>
  <si>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</si>
  <si>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</si>
  <si>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</si>
  <si>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</si>
  <si>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</si>
  <si>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</si>
  <si>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</si>
  <si>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</si>
  <si>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</si>
  <si>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</si>
  <si>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</si>
  <si>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</si>
  <si>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</si>
  <si>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</si>
  <si>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</si>
  <si>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</si>
  <si>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</si>
  <si>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</si>
  <si>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</si>
  <si>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</si>
  <si>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</si>
  <si>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</si>
  <si>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</si>
  <si>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</si>
  <si>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</si>
  <si>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</si>
  <si>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</si>
  <si>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</si>
  <si>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</si>
  <si>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</si>
  <si>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</si>
  <si>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</si>
  <si>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</si>
  <si>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</si>
  <si>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</si>
  <si>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</si>
  <si>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</si>
  <si>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</si>
  <si>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</si>
  <si>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</si>
  <si>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</si>
  <si>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</si>
  <si>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</si>
  <si>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</si>
  <si>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</si>
  <si>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</si>
  <si>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</si>
  <si>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</si>
  <si>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</si>
  <si>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</si>
  <si>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</si>
  <si>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</si>
  <si>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</si>
  <si>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</si>
  <si>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</si>
  <si>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</si>
  <si>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</si>
  <si>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</si>
  <si>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</si>
  <si>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</si>
  <si>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</si>
  <si>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</si>
  <si>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</si>
  <si>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</si>
  <si>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</si>
  <si>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</si>
  <si>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</si>
  <si>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</si>
  <si>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</si>
  <si>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</si>
  <si>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</si>
  <si>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</si>
  <si>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</si>
  <si>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</si>
  <si>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</si>
  <si>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</si>
  <si>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</si>
  <si>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</si>
  <si>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</si>
  <si>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</si>
  <si>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</si>
  <si>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</si>
  <si>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</si>
  <si>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</si>
  <si>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</si>
  <si>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</si>
  <si>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</si>
  <si>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</si>
  <si>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</si>
  <si>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</si>
  <si>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</si>
  <si>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</si>
  <si>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</si>
  <si>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</si>
  <si>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</si>
  <si>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</si>
  <si>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</si>
  <si>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</si>
  <si>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</si>
  <si>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</si>
  <si>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</si>
  <si>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</si>
  <si>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</si>
  <si>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</si>
  <si>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</si>
  <si>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</si>
  <si>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</si>
  <si>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</si>
  <si>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</si>
  <si>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</si>
  <si>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</si>
  <si>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</si>
  <si>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</si>
  <si>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</si>
  <si>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</si>
  <si>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</si>
  <si>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</si>
  <si>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</si>
  <si>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</si>
  <si>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</si>
  <si>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</si>
  <si>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</si>
  <si>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</si>
  <si>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</si>
  <si>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</si>
  <si>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</si>
  <si>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</si>
  <si>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</si>
  <si>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</si>
  <si>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</si>
  <si>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</si>
  <si>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</si>
  <si>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</si>
  <si>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</si>
  <si>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</si>
  <si>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</si>
  <si>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</si>
  <si>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</si>
  <si>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</si>
  <si>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</si>
  <si>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</si>
  <si>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</si>
  <si>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</si>
  <si>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</si>
  <si>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</si>
  <si>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</si>
  <si>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</si>
  <si>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</si>
  <si>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</si>
  <si>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</si>
  <si>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</si>
  <si>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</si>
  <si>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</si>
  <si>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</si>
  <si>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</si>
  <si>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</si>
  <si>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</si>
  <si>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</si>
  <si>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</si>
  <si>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</si>
  <si>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</si>
  <si>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</si>
  <si>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</si>
  <si>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</si>
  <si>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</si>
  <si>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</si>
  <si>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</si>
  <si>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</si>
  <si>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</si>
  <si>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</si>
  <si>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</si>
  <si>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</si>
  <si>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</si>
  <si>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</si>
  <si>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</si>
  <si>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</si>
  <si>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</si>
  <si>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</si>
  <si>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</si>
  <si>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</si>
  <si>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</si>
  <si>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</si>
  <si>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</si>
  <si>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</si>
  <si>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</si>
  <si>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</si>
  <si>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</si>
  <si>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</si>
  <si>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</si>
  <si>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</si>
  <si>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</si>
  <si>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</si>
  <si>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</si>
  <si>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</si>
  <si>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</si>
  <si>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</si>
  <si>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</si>
  <si>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</si>
  <si>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</si>
  <si>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</si>
  <si>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</si>
  <si>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</si>
  <si>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</si>
  <si>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</si>
  <si>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</si>
  <si>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</si>
  <si>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</si>
  <si>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</si>
  <si>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</si>
  <si>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</si>
  <si>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</si>
  <si>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</si>
  <si>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</si>
  <si>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</si>
  <si>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</si>
  <si>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</si>
  <si>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</si>
  <si>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</si>
  <si>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</si>
  <si>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</si>
  <si>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</si>
  <si>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</si>
  <si>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</si>
  <si>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</si>
  <si>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</si>
  <si>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</si>
  <si>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</si>
  <si>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</si>
  <si>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</si>
  <si>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</si>
  <si>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</si>
  <si>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</si>
  <si>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</si>
  <si>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</si>
  <si>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</si>
  <si>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</si>
  <si>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</si>
  <si>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</si>
  <si>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</si>
  <si>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</si>
  <si>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</si>
  <si>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</si>
  <si>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</si>
  <si>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</si>
  <si>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</si>
  <si>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</si>
  <si>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</si>
  <si>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</si>
  <si>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</si>
  <si>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</si>
  <si>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</si>
  <si>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</si>
  <si>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</si>
  <si>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</si>
  <si>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</si>
  <si>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</si>
  <si>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</si>
  <si>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</si>
  <si>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</si>
  <si>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</si>
  <si>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</si>
  <si>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</si>
  <si>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</si>
  <si>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</si>
  <si>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</si>
  <si>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</si>
  <si>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</si>
  <si>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</si>
  <si>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</si>
  <si>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</si>
  <si>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</si>
  <si>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</si>
  <si>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</si>
  <si>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</si>
  <si>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</si>
  <si>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</si>
  <si>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</si>
  <si>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</si>
  <si>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</si>
  <si>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</si>
  <si>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</si>
  <si>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</si>
  <si>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</si>
  <si>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</si>
  <si>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</si>
  <si>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</si>
  <si>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</si>
  <si>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</si>
  <si>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</si>
  <si>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</si>
  <si>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</si>
  <si>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</si>
  <si>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</si>
  <si>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</si>
  <si>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</si>
  <si>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</si>
  <si>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</si>
  <si>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</si>
  <si>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</si>
  <si>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</si>
  <si>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</si>
  <si>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</si>
  <si>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</si>
  <si>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</si>
  <si>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</si>
  <si>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</si>
  <si>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</si>
  <si>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</si>
  <si>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</si>
  <si>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</si>
  <si>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</si>
  <si>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</si>
  <si>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</si>
  <si>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</si>
  <si>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</si>
  <si>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</si>
  <si>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</si>
  <si>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</si>
  <si>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</si>
  <si>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</si>
  <si>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</si>
  <si>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</si>
  <si>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</si>
  <si>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</si>
  <si>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</si>
  <si>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</si>
  <si>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</si>
  <si>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</si>
  <si>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</si>
  <si>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</si>
  <si>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</si>
  <si>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</si>
  <si>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</si>
  <si>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</si>
  <si>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</si>
  <si>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</si>
  <si>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</si>
  <si>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</si>
  <si>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</si>
  <si>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</si>
  <si>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</si>
  <si>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</si>
  <si>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</si>
  <si>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</si>
  <si>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</si>
  <si>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</si>
  <si>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</si>
  <si>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</si>
  <si>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</si>
  <si>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</si>
  <si>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</si>
  <si>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</si>
  <si>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</si>
  <si>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</si>
  <si>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</si>
  <si>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</si>
  <si>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</si>
  <si>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</si>
  <si>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</si>
  <si>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</si>
  <si>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</si>
  <si>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</si>
  <si>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</si>
  <si>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</si>
  <si>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</si>
  <si>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</si>
  <si>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</si>
  <si>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</si>
  <si>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</si>
  <si>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</si>
  <si>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</si>
  <si>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</si>
  <si>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</si>
  <si>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</si>
  <si>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</si>
  <si>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</si>
  <si>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</si>
  <si>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</si>
  <si>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</si>
  <si>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</si>
  <si>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</si>
  <si>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</si>
  <si>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</si>
  <si>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</si>
  <si>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</si>
  <si>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</si>
  <si>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</si>
  <si>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</si>
  <si>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</si>
  <si>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</si>
  <si>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</si>
  <si>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</si>
  <si>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</si>
  <si>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</si>
  <si>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</si>
  <si>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</si>
  <si>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</si>
  <si>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</si>
  <si>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</si>
  <si>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</si>
  <si>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</si>
  <si>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</si>
  <si>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</si>
  <si>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</si>
  <si>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</si>
  <si>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</si>
  <si>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</si>
  <si>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</si>
  <si>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</si>
  <si>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</si>
  <si>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</si>
  <si>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</si>
  <si>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</si>
  <si>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</si>
  <si>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</si>
  <si>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</si>
  <si>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</si>
  <si>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</si>
  <si>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</si>
  <si>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</si>
  <si>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</si>
  <si>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</si>
  <si>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</si>
  <si>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</si>
  <si>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</si>
  <si>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</si>
  <si>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</si>
  <si>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</si>
  <si>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</si>
  <si>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</si>
  <si>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</si>
  <si>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</si>
  <si>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</si>
  <si>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</si>
  <si>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</si>
  <si>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</si>
  <si>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</si>
  <si>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</si>
  <si>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</si>
  <si>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</si>
  <si>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</si>
  <si>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</si>
  <si>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</si>
  <si>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</si>
  <si>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</si>
  <si>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</si>
  <si>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</si>
  <si>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</si>
  <si>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</si>
  <si>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</si>
  <si>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</si>
  <si>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</si>
  <si>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</si>
  <si>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</si>
  <si>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</si>
  <si>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</si>
  <si>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</si>
  <si>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</si>
  <si>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</si>
  <si>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</si>
  <si>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</si>
  <si>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</si>
  <si>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</si>
  <si>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</si>
  <si>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</si>
  <si>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</si>
  <si>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</si>
  <si>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</si>
  <si>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</si>
  <si>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</si>
  <si>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</si>
  <si>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</si>
  <si>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</si>
  <si>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</si>
  <si>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</si>
  <si>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</si>
  <si>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</si>
  <si>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</si>
  <si>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</si>
  <si>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</si>
  <si>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</si>
  <si>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</si>
  <si>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</si>
  <si>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</si>
  <si>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</si>
  <si>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</si>
  <si>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</si>
  <si>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</si>
  <si>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</si>
  <si>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</si>
  <si>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</si>
  <si>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</si>
  <si>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</si>
  <si>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</si>
  <si>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</si>
  <si>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</si>
  <si>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</si>
  <si>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</si>
  <si>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</si>
  <si>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</si>
  <si>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</si>
  <si>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</si>
  <si>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</si>
  <si>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</si>
  <si>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</si>
  <si>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</si>
  <si>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</si>
  <si>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</si>
  <si>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</si>
  <si>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</si>
  <si>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</si>
  <si>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</si>
  <si>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</si>
  <si>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</si>
  <si>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</si>
  <si>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</si>
  <si>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</si>
  <si>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</si>
  <si>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</si>
  <si>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</si>
  <si>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</si>
  <si>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</si>
  <si>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</si>
  <si>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</si>
  <si>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</si>
  <si>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</si>
  <si>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</si>
  <si>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</si>
  <si>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</si>
  <si>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</si>
  <si>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</si>
  <si>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</si>
  <si>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</si>
  <si>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</si>
  <si>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</si>
  <si>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</si>
  <si>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</si>
  <si>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</si>
  <si>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</si>
  <si>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</si>
  <si>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</si>
  <si>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</si>
  <si>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</si>
  <si>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</si>
  <si>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</si>
  <si>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</si>
  <si>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</si>
  <si>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</si>
  <si>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</si>
  <si>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</si>
  <si>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</si>
  <si>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</si>
  <si>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</si>
  <si>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</si>
  <si>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</si>
  <si>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</si>
  <si>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</si>
  <si>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</si>
  <si>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</si>
  <si>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</si>
  <si>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</si>
  <si>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</si>
  <si>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</si>
  <si>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</si>
  <si>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</si>
  <si>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</si>
  <si>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</si>
  <si>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</si>
  <si>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</si>
  <si>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</si>
  <si>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</si>
  <si>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</si>
  <si>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</si>
  <si>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</si>
  <si>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</si>
  <si>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</si>
  <si>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</si>
  <si>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</si>
  <si>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</si>
  <si>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</si>
  <si>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</si>
  <si>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</si>
  <si>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</si>
  <si>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</si>
  <si>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</si>
  <si>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</si>
  <si>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</si>
  <si>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</si>
  <si>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</si>
  <si>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</si>
  <si>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</si>
  <si>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</si>
  <si>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</si>
  <si>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</si>
  <si>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</si>
  <si>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</si>
  <si>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</si>
  <si>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</si>
  <si>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</si>
  <si>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</si>
  <si>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</si>
  <si>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</si>
  <si>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</si>
  <si>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</si>
  <si>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</si>
  <si>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</si>
  <si>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</si>
  <si>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</si>
  <si>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</si>
  <si>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</si>
  <si>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</si>
  <si>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</si>
  <si>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</si>
  <si>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</si>
  <si>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</si>
  <si>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</si>
  <si>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</si>
  <si>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</si>
  <si>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</si>
  <si>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</si>
  <si>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</si>
  <si>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</si>
  <si>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</si>
  <si>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</si>
  <si>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</si>
  <si>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</si>
  <si>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</si>
  <si>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</si>
  <si>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</si>
  <si>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</si>
  <si>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</si>
  <si>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</si>
  <si>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</si>
  <si>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</si>
  <si>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</si>
  <si>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</si>
  <si>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</si>
  <si>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</si>
  <si>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</si>
  <si>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</si>
  <si>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</si>
  <si>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</si>
  <si>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</si>
  <si>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</si>
  <si>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</si>
  <si>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</si>
  <si>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</si>
  <si>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</si>
  <si>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</si>
  <si>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</si>
  <si>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</si>
  <si>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</si>
  <si>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</si>
  <si>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</si>
  <si>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</si>
  <si>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</si>
  <si>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</si>
  <si>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</si>
  <si>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</si>
  <si>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</si>
  <si>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</si>
  <si>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</si>
  <si>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</si>
  <si>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</si>
  <si>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</si>
  <si>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</si>
  <si>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</si>
  <si>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</si>
  <si>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</si>
  <si>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</si>
  <si>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</si>
  <si>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</si>
  <si>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</si>
  <si>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</si>
  <si>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</si>
  <si>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</si>
  <si>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</si>
  <si>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</si>
  <si>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</si>
  <si>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</si>
  <si>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</si>
  <si>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</si>
  <si>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</si>
  <si>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</si>
  <si>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</si>
  <si>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</si>
  <si>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</si>
  <si>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</si>
  <si>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</si>
  <si>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</si>
  <si>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</si>
  <si>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</si>
  <si>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</si>
  <si>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</si>
  <si>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</si>
  <si>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</si>
  <si>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</si>
  <si>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</si>
  <si>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</si>
  <si>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</si>
  <si>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</si>
  <si>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</si>
  <si>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</si>
  <si>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</si>
  <si>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</si>
  <si>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</si>
  <si>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</si>
  <si>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</si>
  <si>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</si>
  <si>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</si>
  <si>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</si>
  <si>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</si>
  <si>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</si>
  <si>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</si>
  <si>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</si>
  <si>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</si>
  <si>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</si>
  <si>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</si>
  <si>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</si>
  <si>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</si>
  <si>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</si>
  <si>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</si>
  <si>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</si>
  <si>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</si>
  <si>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</si>
  <si>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</si>
  <si>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</si>
  <si>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</si>
  <si>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</si>
  <si>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</si>
  <si>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</si>
  <si>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</si>
  <si>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</si>
  <si>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</si>
  <si>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</si>
  <si>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</si>
  <si>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</si>
  <si>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</si>
  <si>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</si>
  <si>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</si>
  <si>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</si>
  <si>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</si>
  <si>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</si>
  <si>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</si>
  <si>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</si>
  <si>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</si>
  <si>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</si>
  <si>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</si>
  <si>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</si>
  <si>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</si>
  <si>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</si>
  <si>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</si>
  <si>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</si>
  <si>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</si>
  <si>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</si>
  <si>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</si>
  <si>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</si>
  <si>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</si>
  <si>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</si>
  <si>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</si>
  <si>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</si>
  <si>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</si>
  <si>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</si>
  <si>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</si>
  <si>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</si>
  <si>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</si>
  <si>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</si>
  <si>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</si>
  <si>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</si>
  <si>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</si>
  <si>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</si>
  <si>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</si>
  <si>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</si>
  <si>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</si>
  <si>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</si>
  <si>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</si>
  <si>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</si>
  <si>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</si>
  <si>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</si>
  <si>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</si>
  <si>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</si>
  <si>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</si>
  <si>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</si>
  <si>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</si>
  <si>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</si>
  <si>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</si>
  <si>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</si>
  <si>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</si>
  <si>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</si>
  <si>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</si>
  <si>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</si>
  <si>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</si>
  <si>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</si>
  <si>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</si>
  <si>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</si>
  <si>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</si>
  <si>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</si>
  <si>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</si>
  <si>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</si>
  <si>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</si>
  <si>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</si>
  <si>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</si>
  <si>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</si>
  <si>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</si>
  <si>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</si>
  <si>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</si>
  <si>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</si>
  <si>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</si>
  <si>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</si>
  <si>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</si>
  <si>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</si>
  <si>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</si>
  <si>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</si>
  <si>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</si>
  <si>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</si>
  <si>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</si>
  <si>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</si>
  <si>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</si>
  <si>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</si>
  <si>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</si>
  <si>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</si>
  <si>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</si>
  <si>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</si>
  <si>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</si>
  <si>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</si>
  <si>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</si>
  <si>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</si>
  <si>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</si>
  <si>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</si>
  <si>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</si>
  <si>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</si>
  <si>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</si>
  <si>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</si>
  <si>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</si>
  <si>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</si>
  <si>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</si>
  <si>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</si>
  <si>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</si>
  <si>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</si>
  <si>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</si>
  <si>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</si>
  <si>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</si>
  <si>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</si>
  <si>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</si>
  <si>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</si>
  <si>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</si>
  <si>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</si>
  <si>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</si>
  <si>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</si>
  <si>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</si>
  <si>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</si>
  <si>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</si>
  <si>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</si>
  <si>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</si>
  <si>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</si>
  <si>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</si>
  <si>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</si>
  <si>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</si>
  <si>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</si>
  <si>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</si>
  <si>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</si>
  <si>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</si>
  <si>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</si>
  <si>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</si>
  <si>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</si>
  <si>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</si>
  <si>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</si>
  <si>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</si>
  <si>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</si>
  <si>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</si>
  <si>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</si>
  <si>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</si>
  <si>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</si>
  <si>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</si>
  <si>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</si>
  <si>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</si>
  <si>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</si>
  <si>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</si>
  <si>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</si>
  <si>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</si>
  <si>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</si>
  <si>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</si>
  <si>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</si>
  <si>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</si>
  <si>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</si>
  <si>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</si>
  <si>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</si>
  <si>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</si>
  <si>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</si>
  <si>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</si>
  <si>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</si>
  <si>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</si>
  <si>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</si>
  <si>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</si>
  <si>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</si>
  <si>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</si>
  <si>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</si>
  <si>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</si>
  <si>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</si>
  <si>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</si>
  <si>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</si>
  <si>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</si>
  <si>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</si>
  <si>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</si>
  <si>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</si>
  <si>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</si>
  <si>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</si>
  <si>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</si>
  <si>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</si>
  <si>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</si>
  <si>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</si>
  <si>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</si>
  <si>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</si>
  <si>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</si>
  <si>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</si>
  <si>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</si>
  <si>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</si>
  <si>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</si>
  <si>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</si>
  <si>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</si>
  <si>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</si>
  <si>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</si>
  <si>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</si>
  <si>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</si>
  <si>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</si>
  <si>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</si>
  <si>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</si>
  <si>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</si>
  <si>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</si>
  <si>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</si>
  <si>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</si>
  <si>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</si>
  <si>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</si>
  <si>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</si>
  <si>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</si>
  <si>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</si>
  <si>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</si>
  <si>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</si>
  <si>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</si>
  <si>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</si>
  <si>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</si>
  <si>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</si>
  <si>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</si>
  <si>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</si>
  <si>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</si>
  <si>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</si>
  <si>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</si>
  <si>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</si>
  <si>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</si>
  <si>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</si>
  <si>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</si>
  <si>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</si>
  <si>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</si>
  <si>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</si>
  <si>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</si>
  <si>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</si>
  <si>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</si>
  <si>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</si>
  <si>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</si>
  <si>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</si>
  <si>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</si>
  <si>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</si>
  <si>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</si>
  <si>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</si>
  <si>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</si>
  <si>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</si>
  <si>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</si>
  <si>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</si>
  <si>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</si>
  <si>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</si>
  <si>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</si>
  <si>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</si>
  <si>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</si>
  <si>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</si>
  <si>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</si>
  <si>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</si>
  <si>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</si>
  <si>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</si>
  <si>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</si>
  <si>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</si>
  <si>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</si>
  <si>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</si>
  <si>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</si>
  <si>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</si>
  <si>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</si>
  <si>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</si>
  <si>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</si>
  <si>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</si>
  <si>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</si>
  <si>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</si>
  <si>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</si>
  <si>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</si>
  <si>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</si>
  <si>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</si>
  <si>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</si>
  <si>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</si>
  <si>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</si>
  <si>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</si>
  <si>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</si>
  <si>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</si>
  <si>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</si>
  <si>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</si>
  <si>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</si>
  <si>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</si>
  <si>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</si>
  <si>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</si>
  <si>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</si>
  <si>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</si>
  <si>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</si>
  <si>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</si>
  <si>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</si>
  <si>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</si>
  <si>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</si>
  <si>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</si>
  <si>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</si>
  <si>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</si>
  <si>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</si>
  <si>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</si>
  <si>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</si>
  <si>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</si>
  <si>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</si>
  <si>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</si>
  <si>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</si>
  <si>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</si>
  <si>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</si>
  <si>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</si>
  <si>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</si>
  <si>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</si>
  <si>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</si>
  <si>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</si>
  <si>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</si>
  <si>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</si>
  <si>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</si>
  <si>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</si>
  <si>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</si>
  <si>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</si>
  <si>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</si>
  <si>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</si>
  <si>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</si>
  <si>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</si>
  <si>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</si>
  <si>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</si>
  <si>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</si>
  <si>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</si>
  <si>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</si>
  <si>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</si>
  <si>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</si>
  <si>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</si>
  <si>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</si>
  <si>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</si>
  <si>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</si>
  <si>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</si>
  <si>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</si>
  <si>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</si>
  <si>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</si>
  <si>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</si>
  <si>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</si>
  <si>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</si>
  <si>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</si>
  <si>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</si>
  <si>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</si>
  <si>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</si>
  <si>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</si>
  <si>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</si>
  <si>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</si>
  <si>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</si>
  <si>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</si>
  <si>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</si>
  <si>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</si>
  <si>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</si>
  <si>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</si>
  <si>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</si>
  <si>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</si>
  <si>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</si>
  <si>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</si>
  <si>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</si>
  <si>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</si>
  <si>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</si>
  <si>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</si>
  <si>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</si>
  <si>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</si>
  <si>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</si>
  <si>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</si>
  <si>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</si>
  <si>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</si>
  <si>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</si>
  <si>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</si>
  <si>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</si>
  <si>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</si>
  <si>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</si>
  <si>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</si>
  <si>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</si>
  <si>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</si>
  <si>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</si>
  <si>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</si>
  <si>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</si>
  <si>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</si>
  <si>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</si>
  <si>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</si>
  <si>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</si>
  <si>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</si>
  <si>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</si>
  <si>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</si>
  <si>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</si>
  <si>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</si>
  <si>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</si>
  <si>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</si>
  <si>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</si>
  <si>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</si>
  <si>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</si>
  <si>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</si>
  <si>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</si>
  <si>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</si>
  <si>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</si>
  <si>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</si>
  <si>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</si>
  <si>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</si>
  <si>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</si>
  <si>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</si>
  <si>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</si>
  <si>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</si>
  <si>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</si>
  <si>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</si>
  <si>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</si>
  <si>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</si>
  <si>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</si>
  <si>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</si>
  <si>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</si>
  <si>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</si>
  <si>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</si>
  <si>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</si>
  <si>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</si>
  <si>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</si>
  <si>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</si>
  <si>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</si>
  <si>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</si>
  <si>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</si>
  <si>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</si>
  <si>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</si>
  <si>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</si>
  <si>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</si>
  <si>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</si>
  <si>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</si>
  <si>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</si>
  <si>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</si>
  <si>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</si>
  <si>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</si>
  <si>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</si>
  <si>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</si>
  <si>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</si>
  <si>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</si>
  <si>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</si>
  <si>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</si>
  <si>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</si>
  <si>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</si>
  <si>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</si>
  <si>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</si>
  <si>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</si>
  <si>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</si>
  <si>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</si>
  <si>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</si>
  <si>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</si>
  <si>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</si>
  <si>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</si>
  <si>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</si>
  <si>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</si>
  <si>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</si>
  <si>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</si>
  <si>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</si>
  <si>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</si>
  <si>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</si>
  <si>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</si>
  <si>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</si>
  <si>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</si>
  <si>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</si>
  <si>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</si>
  <si>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</si>
  <si>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</si>
  <si>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</si>
  <si>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</si>
  <si>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</si>
  <si>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</si>
  <si>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</si>
  <si>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</si>
  <si>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</si>
  <si>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</si>
  <si>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</si>
  <si>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</si>
  <si>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</si>
  <si>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</si>
  <si>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</si>
  <si>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</si>
  <si>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</si>
  <si>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</si>
  <si>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</si>
  <si>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</si>
  <si>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</si>
  <si>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</si>
  <si>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</si>
  <si>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</si>
  <si>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</si>
  <si>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</si>
  <si>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</si>
  <si>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</si>
  <si>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</si>
  <si>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</si>
  <si>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</si>
  <si>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</si>
  <si>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</si>
  <si>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</si>
  <si>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</si>
  <si>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</si>
  <si>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</si>
  <si>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</si>
  <si>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</si>
  <si>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</si>
  <si>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</si>
  <si>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</si>
  <si>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</si>
  <si>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</si>
  <si>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</si>
  <si>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</si>
  <si>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</si>
  <si>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</si>
  <si>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</si>
  <si>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</si>
  <si>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</si>
  <si>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</si>
  <si>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</si>
  <si>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</si>
  <si>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</si>
  <si>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</si>
  <si>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</si>
  <si>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</si>
  <si>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</si>
  <si>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</si>
  <si>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</si>
  <si>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</si>
  <si>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</si>
  <si>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</si>
  <si>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</si>
  <si>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</si>
  <si>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</si>
  <si>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</si>
  <si>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</si>
  <si>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</si>
  <si>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</si>
  <si>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</si>
  <si>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</si>
  <si>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</si>
  <si>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</si>
  <si>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</si>
  <si>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</si>
  <si>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</si>
  <si>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</si>
  <si>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</si>
  <si>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</si>
  <si>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</si>
  <si>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</si>
  <si>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</si>
  <si>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</si>
  <si>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</si>
  <si>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</si>
  <si>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</si>
  <si>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</si>
  <si>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</si>
  <si>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</si>
  <si>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</si>
  <si>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</si>
  <si>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</si>
  <si>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</si>
  <si>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</si>
  <si>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</si>
  <si>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</si>
  <si>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</si>
  <si>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</si>
  <si>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</si>
  <si>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</si>
  <si>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</si>
  <si>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</si>
  <si>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</si>
  <si>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</si>
  <si>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</si>
  <si>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</si>
  <si>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</si>
  <si>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</si>
  <si>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</si>
  <si>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</si>
  <si>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</si>
  <si>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</si>
  <si>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</si>
  <si>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</si>
  <si>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</si>
  <si>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</si>
  <si>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</si>
  <si>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</si>
  <si>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</si>
  <si>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</si>
  <si>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</si>
  <si>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</si>
  <si>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</si>
  <si>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</si>
  <si>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</si>
  <si>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</si>
  <si>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</si>
  <si>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</si>
  <si>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</si>
  <si>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</si>
  <si>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</si>
  <si>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</si>
  <si>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</si>
  <si>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</si>
  <si>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</si>
  <si>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</si>
  <si>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</si>
  <si>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</si>
  <si>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</si>
  <si>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</si>
  <si>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</si>
  <si>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</si>
  <si>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</si>
  <si>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</si>
  <si>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</si>
  <si>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</si>
  <si>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</si>
  <si>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</si>
  <si>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</si>
  <si>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</si>
  <si>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</si>
  <si>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</si>
  <si>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</si>
  <si>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</si>
  <si>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</si>
  <si>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</si>
  <si>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</si>
  <si>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</si>
  <si>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</si>
  <si>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</si>
  <si>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</si>
  <si>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</si>
  <si>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</si>
  <si>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</si>
  <si>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</si>
  <si>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</si>
  <si>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</si>
  <si>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</si>
  <si>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</si>
  <si>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</si>
  <si>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</si>
  <si>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</si>
  <si>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</si>
  <si>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</si>
  <si>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</si>
  <si>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</si>
  <si>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</si>
  <si>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</si>
  <si>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</si>
  <si>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</si>
  <si>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</si>
  <si>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</si>
  <si>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</si>
  <si>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</si>
  <si>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</si>
  <si>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</si>
  <si>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</si>
  <si>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</si>
  <si>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</si>
  <si>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</si>
  <si>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</si>
  <si>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</si>
  <si>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</si>
  <si>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</si>
  <si>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</si>
  <si>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</si>
  <si>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</si>
  <si>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</si>
  <si>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</si>
  <si>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</si>
  <si>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</si>
  <si>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</si>
  <si>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</si>
  <si>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</si>
  <si>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</si>
  <si>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</si>
  <si>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</si>
  <si>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</si>
  <si>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</si>
  <si>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</si>
  <si>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</si>
  <si>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</si>
  <si>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</si>
  <si>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</si>
  <si>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</si>
  <si>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</si>
  <si>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</si>
  <si>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</si>
  <si>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</si>
  <si>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</si>
  <si>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</si>
  <si>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</si>
  <si>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</si>
  <si>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</si>
  <si>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</si>
  <si>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</si>
  <si>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</si>
  <si>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</si>
  <si>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</si>
  <si>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</si>
  <si>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</si>
  <si>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</si>
  <si>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</si>
  <si>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</si>
  <si>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</si>
  <si>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</si>
  <si>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</si>
  <si>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</si>
  <si>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</si>
  <si>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</si>
  <si>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</si>
  <si>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</si>
  <si>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</si>
  <si>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</si>
  <si>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</si>
  <si>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</si>
  <si>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</si>
  <si>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</si>
  <si>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</si>
  <si>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</si>
  <si>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</si>
  <si>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</si>
  <si>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</si>
  <si>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</si>
  <si>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</si>
  <si>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</si>
  <si>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</si>
  <si>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</si>
  <si>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</si>
  <si>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</si>
  <si>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</si>
  <si>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</si>
  <si>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</si>
  <si>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</si>
  <si>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</si>
  <si>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</si>
  <si>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</si>
  <si>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</si>
  <si>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</si>
  <si>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</si>
  <si>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</si>
  <si>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</si>
  <si>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</si>
  <si>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</si>
  <si>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</si>
  <si>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</si>
  <si>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</si>
  <si>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</si>
  <si>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</si>
  <si>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</si>
  <si>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</si>
  <si>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</si>
  <si>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</si>
  <si>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</si>
  <si>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</si>
  <si>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</si>
  <si>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</si>
  <si>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</si>
  <si>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</si>
  <si>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</si>
  <si>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</si>
  <si>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</si>
  <si>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</si>
  <si>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</si>
  <si>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</si>
  <si>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</si>
  <si>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</si>
  <si>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</si>
  <si>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</si>
  <si>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</si>
  <si>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</si>
  <si>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</si>
  <si>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</si>
  <si>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</si>
  <si>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</si>
  <si>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</si>
  <si>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</si>
  <si>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</si>
  <si>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</si>
  <si>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</si>
  <si>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</si>
  <si>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</si>
  <si>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</si>
  <si>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</si>
  <si>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</si>
  <si>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</si>
  <si>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</si>
  <si>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</si>
  <si>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</si>
  <si>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</si>
  <si>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</si>
  <si>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</si>
  <si>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</si>
  <si>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</si>
  <si>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</si>
  <si>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</si>
  <si>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</si>
  <si>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</si>
  <si>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</si>
  <si>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</si>
  <si>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</si>
  <si>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</si>
  <si>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</si>
  <si>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</si>
  <si>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</si>
  <si>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</si>
  <si>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</si>
  <si>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</si>
  <si>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</si>
  <si>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</si>
  <si>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</si>
  <si>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</si>
  <si>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</si>
  <si>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</si>
  <si>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</si>
  <si>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</si>
  <si>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</si>
  <si>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</si>
  <si>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</si>
  <si>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</si>
  <si>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</si>
  <si>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</si>
  <si>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</si>
  <si>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</si>
  <si>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</si>
  <si>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</si>
  <si>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</si>
  <si>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</si>
  <si>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</si>
  <si>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</si>
  <si>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</si>
  <si>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</si>
  <si>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</si>
  <si>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</si>
  <si>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</si>
  <si>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</si>
  <si>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</si>
  <si>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</si>
  <si>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</si>
  <si>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</si>
  <si>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</si>
  <si>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</si>
  <si>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</si>
  <si>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</si>
  <si>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</si>
  <si>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</si>
  <si>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</si>
  <si>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</si>
  <si>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</si>
  <si>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</si>
  <si>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</si>
  <si>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</si>
  <si>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</si>
  <si>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</si>
  <si>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</si>
  <si>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</si>
  <si>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</si>
  <si>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</si>
  <si>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</si>
  <si>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</si>
  <si>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</si>
  <si>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</si>
  <si>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</si>
  <si>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</si>
  <si>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</si>
  <si>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</si>
  <si>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</si>
  <si>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</si>
  <si>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</si>
  <si>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</si>
  <si>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</si>
  <si>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</si>
  <si>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</si>
  <si>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</si>
  <si>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</si>
  <si>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</si>
  <si>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</si>
  <si>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</si>
  <si>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</si>
  <si>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</si>
  <si>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</si>
  <si>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</si>
  <si>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</si>
  <si>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</si>
  <si>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</si>
  <si>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</si>
  <si>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</si>
  <si>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</si>
  <si>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</si>
  <si>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</si>
  <si>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</si>
  <si>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</si>
  <si>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</si>
  <si>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</si>
  <si>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</si>
  <si>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</si>
  <si>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</si>
  <si>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</si>
  <si>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</si>
  <si>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</si>
  <si>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</si>
  <si>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</si>
  <si>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</si>
  <si>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</si>
  <si>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</si>
  <si>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</si>
  <si>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</si>
  <si>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</si>
  <si>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</si>
  <si>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</si>
  <si>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</si>
  <si>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</si>
  <si>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</si>
  <si>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</si>
  <si>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</si>
  <si>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</si>
  <si>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</si>
  <si>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</si>
  <si>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</si>
  <si>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</si>
  <si>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</si>
  <si>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</si>
  <si>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</si>
  <si>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</si>
  <si>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</si>
  <si>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</si>
  <si>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</si>
  <si>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</si>
  <si>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</si>
  <si>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</si>
  <si>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</si>
  <si>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</si>
  <si>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</si>
  <si>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</si>
  <si>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</si>
  <si>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</si>
  <si>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</si>
  <si>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</si>
  <si>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</si>
  <si>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</si>
  <si>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</si>
  <si>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</si>
  <si>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</si>
  <si>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</si>
  <si>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</si>
  <si>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</si>
  <si>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</si>
  <si>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</si>
  <si>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</si>
  <si>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</si>
  <si>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</si>
  <si>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</si>
  <si>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</si>
  <si>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</si>
  <si>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</si>
  <si>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</si>
  <si>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</si>
  <si>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</si>
  <si>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</si>
  <si>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</si>
  <si>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</si>
  <si>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</si>
  <si>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</si>
  <si>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</si>
  <si>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</si>
  <si>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</si>
  <si>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</si>
  <si>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</si>
  <si>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</si>
  <si>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</si>
  <si>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</si>
  <si>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</si>
  <si>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</si>
  <si>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</si>
  <si>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</si>
  <si>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</si>
  <si>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</si>
  <si>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</si>
  <si>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</si>
  <si>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</si>
  <si>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</si>
  <si>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</si>
  <si>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</si>
  <si>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</si>
  <si>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</si>
  <si>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</si>
  <si>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</si>
  <si>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</si>
  <si>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</si>
  <si>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</si>
  <si>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</si>
  <si>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</si>
  <si>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</si>
  <si>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</si>
  <si>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</si>
  <si>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</si>
  <si>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</si>
  <si>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</si>
  <si>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</si>
  <si>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</si>
  <si>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</si>
  <si>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</si>
  <si>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</si>
  <si>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</si>
  <si>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</si>
  <si>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</si>
  <si>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</si>
  <si>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</si>
  <si>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</si>
  <si>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</si>
  <si>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</si>
  <si>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</si>
  <si>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</si>
  <si>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</si>
  <si>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</si>
  <si>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</si>
  <si>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</si>
  <si>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</si>
  <si>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</si>
  <si>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</si>
  <si>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</si>
  <si>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</si>
  <si>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</si>
  <si>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</si>
  <si>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</si>
  <si>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</si>
  <si>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</si>
  <si>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</si>
  <si>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</si>
  <si>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</si>
  <si>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</si>
  <si>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</si>
  <si>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</si>
  <si>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</si>
  <si>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</si>
  <si>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</si>
  <si>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</si>
  <si>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</si>
  <si>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</si>
  <si>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</si>
  <si>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</si>
  <si>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</si>
  <si>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</si>
  <si>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</si>
  <si>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</si>
  <si>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</si>
  <si>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</si>
  <si>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</si>
  <si>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</si>
  <si>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</si>
  <si>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</si>
  <si>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</si>
  <si>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</si>
  <si>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</si>
  <si>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</si>
  <si>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</si>
  <si>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</si>
  <si>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</si>
  <si>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</si>
  <si>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</si>
  <si>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</si>
  <si>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</si>
  <si>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</si>
  <si>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</si>
  <si>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</si>
  <si>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</si>
  <si>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</si>
  <si>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</si>
  <si>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</si>
  <si>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</si>
  <si>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</si>
  <si>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</si>
  <si>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</si>
  <si>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</si>
  <si>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</si>
  <si>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</si>
  <si>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</si>
  <si>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</si>
  <si>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</si>
  <si>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</si>
  <si>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</si>
  <si>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</si>
  <si>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</si>
  <si>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</si>
  <si>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</si>
  <si>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</si>
  <si>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</si>
  <si>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</si>
  <si>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</si>
  <si>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</si>
  <si>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</si>
  <si>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</si>
  <si>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</si>
  <si>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</si>
  <si>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</si>
  <si>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</si>
  <si>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</si>
  <si>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</si>
  <si>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</si>
  <si>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</si>
  <si>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</si>
  <si>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</si>
  <si>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</si>
  <si>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</si>
  <si>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</si>
  <si>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</si>
  <si>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</si>
  <si>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</si>
  <si>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</si>
  <si>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</si>
  <si>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</si>
  <si>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</si>
  <si>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</si>
  <si>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</si>
  <si>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</si>
  <si>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</si>
  <si>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</si>
  <si>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</si>
  <si>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</si>
  <si>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</si>
  <si>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</si>
  <si>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</si>
  <si>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</si>
  <si>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</si>
  <si>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</si>
  <si>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</si>
  <si>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</si>
  <si>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</si>
  <si>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</si>
  <si>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</si>
  <si>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</si>
  <si>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</si>
  <si>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</si>
  <si>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</si>
  <si>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</si>
  <si>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</si>
  <si>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</si>
  <si>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</si>
  <si>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</si>
  <si>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</si>
  <si>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</si>
  <si>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</si>
  <si>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</si>
  <si>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</si>
  <si>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</si>
  <si>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</si>
  <si>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</si>
  <si>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</si>
  <si>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</si>
  <si>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</si>
  <si>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</si>
  <si>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</si>
  <si>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</si>
  <si>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</si>
  <si>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</si>
  <si>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</si>
  <si>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</si>
  <si>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</si>
  <si>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</si>
  <si>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</si>
  <si>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</si>
  <si>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</si>
  <si>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</si>
  <si>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</si>
  <si>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</si>
  <si>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</si>
  <si>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</si>
  <si>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</si>
  <si>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</si>
  <si>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</si>
  <si>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</si>
  <si>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</si>
  <si>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</si>
  <si>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</si>
  <si>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</si>
  <si>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</si>
  <si>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</si>
  <si>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</si>
  <si>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</si>
  <si>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</si>
  <si>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</si>
  <si>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</si>
  <si>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</si>
  <si>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</si>
  <si>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</si>
  <si>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</si>
  <si>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</si>
  <si>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</si>
  <si>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</si>
  <si>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</si>
  <si>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</si>
  <si>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</si>
  <si>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</si>
  <si>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</si>
  <si>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</si>
  <si>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</si>
  <si>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</si>
  <si>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</si>
  <si>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</si>
  <si>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</si>
  <si>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</si>
  <si>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</si>
  <si>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</si>
  <si>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</si>
  <si>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</si>
  <si>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</si>
  <si>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</si>
  <si>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</si>
  <si>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</si>
  <si>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</si>
  <si>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</si>
  <si>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</si>
  <si>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</si>
  <si>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</si>
  <si>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</si>
  <si>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</si>
  <si>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</si>
  <si>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</si>
  <si>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</si>
  <si>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</si>
  <si>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</si>
  <si>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</si>
  <si>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</si>
  <si>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</si>
  <si>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</si>
  <si>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</si>
  <si>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</si>
  <si>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</si>
  <si>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</si>
  <si>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</si>
  <si>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</si>
  <si>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</si>
  <si>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</si>
  <si>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</si>
  <si>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</si>
  <si>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</si>
  <si>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</si>
  <si>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</si>
  <si>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</si>
  <si>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</si>
  <si>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</si>
  <si>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</si>
  <si>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</si>
  <si>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</si>
  <si>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</si>
  <si>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</si>
  <si>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</si>
  <si>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</si>
  <si>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</si>
  <si>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</si>
  <si>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</si>
  <si>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</si>
  <si>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</si>
  <si>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</si>
  <si>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</si>
  <si>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</si>
  <si>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</si>
  <si>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</si>
  <si>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</si>
  <si>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</si>
  <si>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</si>
  <si>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</si>
  <si>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</si>
  <si>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</si>
  <si>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</si>
  <si>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</si>
  <si>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</si>
  <si>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</si>
  <si>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</si>
  <si>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</si>
  <si>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</si>
  <si>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</si>
  <si>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</si>
  <si>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</si>
  <si>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</si>
  <si>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</si>
  <si>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</si>
  <si>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</si>
  <si>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</si>
  <si>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</si>
  <si>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</si>
  <si>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</si>
  <si>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</si>
  <si>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</si>
  <si>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</si>
  <si>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</si>
  <si>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</si>
  <si>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</si>
  <si>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</si>
  <si>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</si>
  <si>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</si>
  <si>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</si>
  <si>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</si>
  <si>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</si>
  <si>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</si>
  <si>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</si>
  <si>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</si>
  <si>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</si>
  <si>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</si>
  <si>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</si>
  <si>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</si>
  <si>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</si>
  <si>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</si>
  <si>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</si>
  <si>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</si>
  <si>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</si>
  <si>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</si>
  <si>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</si>
  <si>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</si>
  <si>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</si>
  <si>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</si>
  <si>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</si>
  <si>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</si>
  <si>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</si>
  <si>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</si>
  <si>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</si>
  <si>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</si>
  <si>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</si>
  <si>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</si>
  <si>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</si>
  <si>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</si>
  <si>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</si>
  <si>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</si>
  <si>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</si>
  <si>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</si>
  <si>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</si>
  <si>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</si>
  <si>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</si>
  <si>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</si>
  <si>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</si>
  <si>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</si>
  <si>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</si>
  <si>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</si>
  <si>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</si>
  <si>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</si>
  <si>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</si>
  <si>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</si>
  <si>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</si>
  <si>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</si>
  <si>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</si>
  <si>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</si>
  <si>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</si>
  <si>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</si>
  <si>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</si>
  <si>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</si>
  <si>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</si>
  <si>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</si>
  <si>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</si>
  <si>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</si>
  <si>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</si>
  <si>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</si>
  <si>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</si>
  <si>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</si>
  <si>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</si>
  <si>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</si>
  <si>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</si>
  <si>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</si>
  <si>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</si>
  <si>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</si>
  <si>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</si>
  <si>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</si>
  <si>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</si>
  <si>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</si>
  <si>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</si>
  <si>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</si>
  <si>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</si>
  <si>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</si>
  <si>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</si>
  <si>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</si>
  <si>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</si>
  <si>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</si>
  <si>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</si>
  <si>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</si>
  <si>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</si>
  <si>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</si>
  <si>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</si>
  <si>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</si>
  <si>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</si>
  <si>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</si>
  <si>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</si>
  <si>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</si>
  <si>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</si>
  <si>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</si>
  <si>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</si>
  <si>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</si>
  <si>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</si>
  <si>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</si>
  <si>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</si>
  <si>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</si>
  <si>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</si>
  <si>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</si>
  <si>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</si>
  <si>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</si>
  <si>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</si>
  <si>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</si>
  <si>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</si>
  <si>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</si>
  <si>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</si>
  <si>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</si>
  <si>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</si>
  <si>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</si>
  <si>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</si>
  <si>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</si>
  <si>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</si>
  <si>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</si>
  <si>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</si>
  <si>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</si>
  <si>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</si>
  <si>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</si>
  <si>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</si>
  <si>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</si>
  <si>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</si>
  <si>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</si>
  <si>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</si>
  <si>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</si>
  <si>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</si>
  <si>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</si>
  <si>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</si>
  <si>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</si>
  <si>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</si>
  <si>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</si>
  <si>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</si>
  <si>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</si>
  <si>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</si>
  <si>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</si>
  <si>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</si>
  <si>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</si>
  <si>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</si>
  <si>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</si>
  <si>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</si>
  <si>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</si>
  <si>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</si>
  <si>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</si>
  <si>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</si>
  <si>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</si>
  <si>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</si>
  <si>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</si>
  <si>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</si>
  <si>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</si>
  <si>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</si>
  <si>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</si>
  <si>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</si>
  <si>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</si>
  <si>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</si>
  <si>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</si>
  <si>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</si>
  <si>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</si>
  <si>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</si>
  <si>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</si>
  <si>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</si>
  <si>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</si>
  <si>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</si>
  <si>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</si>
  <si>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</si>
  <si>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</si>
  <si>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</si>
  <si>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</si>
  <si>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</si>
  <si>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</si>
  <si>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</si>
  <si>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</si>
  <si>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</si>
  <si>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</si>
  <si>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</si>
  <si>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</si>
  <si>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</si>
  <si>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</si>
  <si>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</si>
  <si>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</si>
  <si>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</si>
  <si>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</si>
  <si>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</si>
  <si>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</si>
  <si>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</si>
  <si>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</si>
  <si>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</si>
  <si>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</si>
  <si>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</si>
  <si>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</si>
  <si>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</si>
  <si>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</si>
  <si>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</si>
  <si>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</si>
  <si>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</si>
  <si>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</si>
  <si>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</si>
  <si>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</si>
  <si>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</si>
  <si>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</si>
  <si>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</si>
  <si>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</si>
  <si>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</si>
  <si>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</si>
  <si>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</si>
  <si>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</si>
  <si>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</si>
  <si>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</si>
  <si>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</si>
  <si>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</si>
  <si>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</si>
  <si>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</si>
  <si>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</si>
  <si>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</si>
  <si>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</si>
  <si>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</si>
  <si>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</si>
  <si>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</si>
  <si>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</si>
  <si>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</si>
  <si>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</si>
  <si>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</si>
  <si>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</si>
  <si>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</si>
  <si>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</si>
  <si>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</si>
  <si>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</si>
  <si>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</si>
  <si>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</si>
  <si>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</si>
  <si>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</si>
  <si>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</si>
  <si>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</si>
  <si>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</si>
  <si>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</si>
  <si>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</si>
  <si>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</si>
  <si>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</si>
  <si>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</si>
  <si>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</si>
  <si>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</si>
  <si>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</si>
  <si>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</si>
  <si>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</si>
  <si>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</si>
  <si>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</si>
  <si>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</si>
  <si>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</si>
  <si>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</si>
  <si>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</si>
  <si>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</si>
  <si>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</si>
  <si>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</si>
  <si>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</si>
  <si>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</si>
  <si>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</si>
  <si>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</si>
  <si>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</si>
  <si>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</si>
  <si>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</si>
  <si>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</si>
  <si>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</si>
  <si>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</si>
  <si>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</si>
  <si>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</si>
  <si>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</si>
  <si>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</si>
  <si>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</si>
  <si>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</si>
  <si>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</si>
  <si>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</si>
  <si>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</si>
  <si>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</si>
  <si>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</si>
  <si>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</si>
  <si>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</si>
  <si>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</si>
  <si>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</si>
  <si>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</si>
  <si>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</si>
  <si>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</si>
  <si>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</si>
  <si>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</si>
  <si>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</si>
  <si>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</si>
  <si>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</si>
  <si>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</si>
  <si>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</si>
  <si>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</si>
  <si>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</si>
  <si>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</si>
  <si>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</si>
  <si>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</si>
  <si>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</si>
  <si>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</si>
  <si>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</si>
  <si>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</si>
  <si>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</si>
  <si>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</si>
  <si>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</si>
  <si>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</si>
  <si>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</si>
  <si>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</si>
  <si>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</si>
  <si>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</si>
  <si>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</si>
  <si>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</si>
  <si>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</si>
  <si>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</si>
  <si>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</si>
  <si>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</si>
  <si>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</si>
  <si>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</si>
  <si>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</si>
  <si>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</si>
  <si>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</si>
  <si>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</si>
  <si>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</si>
  <si>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</si>
  <si>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</si>
  <si>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</si>
  <si>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</si>
  <si>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</si>
  <si>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</si>
  <si>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</si>
  <si>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</si>
  <si>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</si>
  <si>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</si>
  <si>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</si>
  <si>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</si>
  <si>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</si>
  <si>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</si>
  <si>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</si>
  <si>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</si>
  <si>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</si>
  <si>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</si>
  <si>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</si>
  <si>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</si>
  <si>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</si>
  <si>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</si>
  <si>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</si>
  <si>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</si>
  <si>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</si>
  <si>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</si>
  <si>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</si>
  <si>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</si>
  <si>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</si>
  <si>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</si>
  <si>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</si>
  <si>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</si>
  <si>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</si>
  <si>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</si>
  <si>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</si>
  <si>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</si>
  <si>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</si>
  <si>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</si>
  <si>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</si>
  <si>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</si>
  <si>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</si>
  <si>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</si>
  <si>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</si>
  <si>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</si>
  <si>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</si>
  <si>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</si>
  <si>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</si>
  <si>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</si>
  <si>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</si>
  <si>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</si>
  <si>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</si>
  <si>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</si>
  <si>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</si>
  <si>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</si>
  <si>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</si>
  <si>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</si>
  <si>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</si>
  <si>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</si>
  <si>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</si>
  <si>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</si>
  <si>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</si>
  <si>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</si>
  <si>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</si>
  <si>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</si>
  <si>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</si>
  <si>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</si>
  <si>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</si>
  <si>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</si>
  <si>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</si>
  <si>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</si>
  <si>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</si>
  <si>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</si>
  <si>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</si>
  <si>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</si>
  <si>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</si>
  <si>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</si>
  <si>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</si>
  <si>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</si>
  <si>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</si>
  <si>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</si>
  <si>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</si>
  <si>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</si>
  <si>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</si>
  <si>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</si>
  <si>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</si>
  <si>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</si>
  <si>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</si>
  <si>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</si>
  <si>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</si>
  <si>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</si>
  <si>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</si>
  <si>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</si>
  <si>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</si>
  <si>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</si>
  <si>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</si>
  <si>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</si>
  <si>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</si>
  <si>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</si>
  <si>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</si>
  <si>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</si>
  <si>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</si>
  <si>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</si>
  <si>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</si>
  <si>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</si>
  <si>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</si>
  <si>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</si>
  <si>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</si>
  <si>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</si>
  <si>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</si>
  <si>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</si>
  <si>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</si>
  <si>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</si>
  <si>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</si>
  <si>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</si>
  <si>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</si>
  <si>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</si>
  <si>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</si>
  <si>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</si>
  <si>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</si>
  <si>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</si>
  <si>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</si>
  <si>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</si>
  <si>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</si>
  <si>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</si>
  <si>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</si>
  <si>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</si>
  <si>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</si>
  <si>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</si>
  <si>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</si>
  <si>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</si>
  <si>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</si>
  <si>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</si>
  <si>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</si>
  <si>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</si>
  <si>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</si>
  <si>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</si>
  <si>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</si>
  <si>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</si>
  <si>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</si>
  <si>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</si>
  <si>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</si>
  <si>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</si>
  <si>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</si>
  <si>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</si>
  <si>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</si>
  <si>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</si>
  <si>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</si>
  <si>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</si>
  <si>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</si>
  <si>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</si>
  <si>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</si>
  <si>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</si>
  <si>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</si>
  <si>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</si>
  <si>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</si>
  <si>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</si>
  <si>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</si>
  <si>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</si>
  <si>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</si>
  <si>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</si>
  <si>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</si>
  <si>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</si>
  <si>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</si>
  <si>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</si>
  <si>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</si>
  <si>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</si>
  <si>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</si>
  <si>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</si>
  <si>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</si>
  <si>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</si>
  <si>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</si>
  <si>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</si>
  <si>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</si>
  <si>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</si>
  <si>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</si>
  <si>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</si>
  <si>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</si>
  <si>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</si>
  <si>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</si>
  <si>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</si>
  <si>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</si>
  <si>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</si>
  <si>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</si>
  <si>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</si>
  <si>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</si>
  <si>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</si>
  <si>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</si>
  <si>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</si>
  <si>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</si>
  <si>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</si>
  <si>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</si>
  <si>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</si>
  <si>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</si>
  <si>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</si>
  <si>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</si>
  <si>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</si>
  <si>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</si>
  <si>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</si>
  <si>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</si>
  <si>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</si>
  <si>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</si>
  <si>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</si>
  <si>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</si>
  <si>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</si>
  <si>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</si>
  <si>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</si>
  <si>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</si>
  <si>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</si>
  <si>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</si>
  <si>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</si>
  <si>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</si>
  <si>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</si>
  <si>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</si>
  <si>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</si>
  <si>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</si>
  <si>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</si>
  <si>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</si>
  <si>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</si>
  <si>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</si>
  <si>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</si>
  <si>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</si>
  <si>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</si>
  <si>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</si>
  <si>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</si>
  <si>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</si>
  <si>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</si>
  <si>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</si>
  <si>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</si>
  <si>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</si>
  <si>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</si>
  <si>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</si>
  <si>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</si>
  <si>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</si>
  <si>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</si>
  <si>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</si>
  <si>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</si>
  <si>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</si>
  <si>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</si>
  <si>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</si>
  <si>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</si>
  <si>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</si>
  <si>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</si>
  <si>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</si>
  <si>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</si>
  <si>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</si>
  <si>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</si>
  <si>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</si>
  <si>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</si>
  <si>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</si>
  <si>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</si>
  <si>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</si>
  <si>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</si>
  <si>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</si>
  <si>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</si>
  <si>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</si>
  <si>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</si>
  <si>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</si>
  <si>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</si>
  <si>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</si>
  <si>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</si>
  <si>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</si>
  <si>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</si>
  <si>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</si>
  <si>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</si>
  <si>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</si>
  <si>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</si>
  <si>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</si>
  <si>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</si>
  <si>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</si>
  <si>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</si>
  <si>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</si>
  <si>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</si>
  <si>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</si>
  <si>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</si>
  <si>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</si>
  <si>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</si>
  <si>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</si>
  <si>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</si>
  <si>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</si>
  <si>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</si>
  <si>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</si>
  <si>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</si>
  <si>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</si>
  <si>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</si>
  <si>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</si>
  <si>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</si>
  <si>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</si>
  <si>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</si>
  <si>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</si>
  <si>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</si>
  <si>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</si>
  <si>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</si>
  <si>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</si>
  <si>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</si>
  <si>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</si>
  <si>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</si>
  <si>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</si>
  <si>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</si>
  <si>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</si>
  <si>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</si>
  <si>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</si>
  <si>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</si>
  <si>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</si>
  <si>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</si>
  <si>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</si>
  <si>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</si>
  <si>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</si>
  <si>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</si>
  <si>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</si>
  <si>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</si>
  <si>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</si>
  <si>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</si>
  <si>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</si>
  <si>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</si>
  <si>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</si>
  <si>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</si>
  <si>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</si>
  <si>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</si>
  <si>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</si>
  <si>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</si>
  <si>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</si>
  <si>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</si>
  <si>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</si>
  <si>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</si>
  <si>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</si>
  <si>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</si>
  <si>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</si>
  <si>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</si>
  <si>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</si>
  <si>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</si>
  <si>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</si>
  <si>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</si>
  <si>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</si>
  <si>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</si>
  <si>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</si>
  <si>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</si>
  <si>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</si>
  <si>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</si>
  <si>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</si>
  <si>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</si>
  <si>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</si>
  <si>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</si>
  <si>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</si>
  <si>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</si>
  <si>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</si>
  <si>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</si>
  <si>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</si>
  <si>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</si>
  <si>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</si>
  <si>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</si>
  <si>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</si>
  <si>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</si>
  <si>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</si>
  <si>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</si>
  <si>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</si>
  <si>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</si>
  <si>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</si>
  <si>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</si>
  <si>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</si>
  <si>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</si>
  <si>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</si>
  <si>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</si>
  <si>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</si>
  <si>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</si>
  <si>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</si>
  <si>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</si>
  <si>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</si>
  <si>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</si>
  <si>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</si>
  <si>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</si>
  <si>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</si>
  <si>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</si>
  <si>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</si>
  <si>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</si>
  <si>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</si>
  <si>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</si>
  <si>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</si>
  <si>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</si>
  <si>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</si>
  <si>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</si>
  <si>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</si>
  <si>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</si>
  <si>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</si>
  <si>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</si>
  <si>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</si>
  <si>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</si>
  <si>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</si>
  <si>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</si>
  <si>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</si>
  <si>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</si>
  <si>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</si>
  <si>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</si>
  <si>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</si>
  <si>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</si>
  <si>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</si>
  <si>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</si>
  <si>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</si>
  <si>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</si>
  <si>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</si>
  <si>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</si>
  <si>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</si>
  <si>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</si>
  <si>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</si>
  <si>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</si>
  <si>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</si>
  <si>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</si>
  <si>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</si>
  <si>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</si>
  <si>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</si>
  <si>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</si>
  <si>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</si>
  <si>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</si>
  <si>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</si>
  <si>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</si>
  <si>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</si>
  <si>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</si>
  <si>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</si>
  <si>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</si>
  <si>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</si>
  <si>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</si>
  <si>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</si>
  <si>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</si>
  <si>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</si>
  <si>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</si>
  <si>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</si>
  <si>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</si>
  <si>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</si>
  <si>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</si>
  <si>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</si>
  <si>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</si>
  <si>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</si>
  <si>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</si>
  <si>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</si>
  <si>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</si>
  <si>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</si>
  <si>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</si>
  <si>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</si>
  <si>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</si>
  <si>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</si>
  <si>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</si>
  <si>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</si>
  <si>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</si>
  <si>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</si>
  <si>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</si>
  <si>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</si>
  <si>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</si>
  <si>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</si>
  <si>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</si>
  <si>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</si>
  <si>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</si>
  <si>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</si>
  <si>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</si>
  <si>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</si>
  <si>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</si>
  <si>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</si>
  <si>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</si>
  <si>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</si>
  <si>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</si>
  <si>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</si>
  <si>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</si>
  <si>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</si>
  <si>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</si>
  <si>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</si>
  <si>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</si>
  <si>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</si>
  <si>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</si>
  <si>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</si>
  <si>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</si>
  <si>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</si>
  <si>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</si>
  <si>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</si>
  <si>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</si>
  <si>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</si>
  <si>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</si>
  <si>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</si>
  <si>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</si>
  <si>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</si>
  <si>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</si>
  <si>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</si>
  <si>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</si>
  <si>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</si>
  <si>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</si>
  <si>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</si>
  <si>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</si>
  <si>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</si>
  <si>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</si>
  <si>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</si>
  <si>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</si>
  <si>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</si>
  <si>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</si>
  <si>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</si>
  <si>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</si>
  <si>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</si>
  <si>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</si>
  <si>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</si>
  <si>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</si>
  <si>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</si>
  <si>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</si>
  <si>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</si>
  <si>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</si>
  <si>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</si>
  <si>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</si>
  <si>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</si>
  <si>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</si>
  <si>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</si>
  <si>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</si>
  <si>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</si>
  <si>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</si>
  <si>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</si>
  <si>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</si>
  <si>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</si>
  <si>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</si>
  <si>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</si>
  <si>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</si>
  <si>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</si>
  <si>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</si>
  <si>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</si>
  <si>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</si>
  <si>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</si>
  <si>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</si>
  <si>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</si>
  <si>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</si>
  <si>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</si>
  <si>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</si>
  <si>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</si>
  <si>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</si>
  <si>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</si>
  <si>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</si>
  <si>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</si>
  <si>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</si>
  <si>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</si>
  <si>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</si>
  <si>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</si>
  <si>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</si>
  <si>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</si>
  <si>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</si>
  <si>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</si>
  <si>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</si>
  <si>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</si>
  <si>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</si>
  <si>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</si>
  <si>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</si>
  <si>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</si>
  <si>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</si>
  <si>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</si>
  <si>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</si>
  <si>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</si>
  <si>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</si>
  <si>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</si>
  <si>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</si>
  <si>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</si>
  <si>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</si>
  <si>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</si>
  <si>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</si>
  <si>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</si>
  <si>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</si>
  <si>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</si>
  <si>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</si>
  <si>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</si>
  <si>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</si>
  <si>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</si>
  <si>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</si>
  <si>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</si>
  <si>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</si>
  <si>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</si>
  <si>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</si>
  <si>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</si>
  <si>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</si>
  <si>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</si>
  <si>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</si>
  <si>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</si>
  <si>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</si>
  <si>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</si>
  <si>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</si>
  <si>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</si>
  <si>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</si>
  <si>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</si>
  <si>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</si>
  <si>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</si>
  <si>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</si>
  <si>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</si>
  <si>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</si>
  <si>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</si>
  <si>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</si>
  <si>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</si>
  <si>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</si>
  <si>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</si>
  <si>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</si>
  <si>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</si>
  <si>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</si>
  <si>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</si>
  <si>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</si>
  <si>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</si>
  <si>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</si>
  <si>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</si>
  <si>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</si>
  <si>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</si>
  <si>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</si>
  <si>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</si>
  <si>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</si>
  <si>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</si>
  <si>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</si>
  <si>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</si>
  <si>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</si>
  <si>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</si>
  <si>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</si>
  <si>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</si>
  <si>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</si>
  <si>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</si>
  <si>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</si>
  <si>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</si>
  <si>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</si>
  <si>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</si>
  <si>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</si>
  <si>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</si>
  <si>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</si>
  <si>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</si>
  <si>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</si>
  <si>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</si>
  <si>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</si>
  <si>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</si>
  <si>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</si>
  <si>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</si>
  <si>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</si>
  <si>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</si>
  <si>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</si>
  <si>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</si>
  <si>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</si>
  <si>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</si>
  <si>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</si>
  <si>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</si>
  <si>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</si>
  <si>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</si>
  <si>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</si>
  <si>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</si>
  <si>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</si>
  <si>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</si>
  <si>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</si>
  <si>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</si>
  <si>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</si>
  <si>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</si>
  <si>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</si>
  <si>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</si>
  <si>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</si>
  <si>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</si>
  <si>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</si>
  <si>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</si>
  <si>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</si>
  <si>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</si>
  <si>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</si>
  <si>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</si>
  <si>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</si>
  <si>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</si>
  <si>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</si>
  <si>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</si>
  <si>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</si>
  <si>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</si>
  <si>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</si>
  <si>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</si>
  <si>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</si>
  <si>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</si>
  <si>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</si>
  <si>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</si>
  <si>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</si>
  <si>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</si>
  <si>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</si>
  <si>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</si>
  <si>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</si>
  <si>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</si>
  <si>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</si>
  <si>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</si>
  <si>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</si>
  <si>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</si>
  <si>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</si>
  <si>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</si>
  <si>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</si>
  <si>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</si>
  <si>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</si>
  <si>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</si>
  <si>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</si>
  <si>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</si>
  <si>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</si>
  <si>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</si>
  <si>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</si>
  <si>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</si>
  <si>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</si>
  <si>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</si>
  <si>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</si>
  <si>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</si>
  <si>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</si>
  <si>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</si>
  <si>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</si>
  <si>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</si>
  <si>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</si>
  <si>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</si>
  <si>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</si>
  <si>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</si>
  <si>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</si>
  <si>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</si>
  <si>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</si>
  <si>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</si>
  <si>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</si>
  <si>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</si>
  <si>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</si>
  <si>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</si>
  <si>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</si>
  <si>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</si>
  <si>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</si>
  <si>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</si>
  <si>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</si>
  <si>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</si>
  <si>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</si>
  <si>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</si>
  <si>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</si>
  <si>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</si>
  <si>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</si>
  <si>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</si>
  <si>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</si>
  <si>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</si>
  <si>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</si>
  <si>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</si>
  <si>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</si>
  <si>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</si>
  <si>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</si>
  <si>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</si>
  <si>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</si>
  <si>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</si>
  <si>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</si>
  <si>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</si>
  <si>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</si>
  <si>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</si>
  <si>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</si>
  <si>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</si>
  <si>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</si>
  <si>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</si>
  <si>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</si>
  <si>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</si>
  <si>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</si>
  <si>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</si>
  <si>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</si>
  <si>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</si>
  <si>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</si>
  <si>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</si>
  <si>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</si>
  <si>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</si>
  <si>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</si>
  <si>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</si>
  <si>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</si>
  <si>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</si>
  <si>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</si>
  <si>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</si>
  <si>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</si>
  <si>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</si>
  <si>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</si>
  <si>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</si>
  <si>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</si>
  <si>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</si>
  <si>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</si>
  <si>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</si>
  <si>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</si>
  <si>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</si>
  <si>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</si>
  <si>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</si>
  <si>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</si>
  <si>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</si>
  <si>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</si>
  <si>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</si>
  <si>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</si>
  <si>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</si>
  <si>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</si>
  <si>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</si>
  <si>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</si>
  <si>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</si>
  <si>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</si>
  <si>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</si>
  <si>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</si>
  <si>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</si>
  <si>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</si>
  <si>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</si>
  <si>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</si>
  <si>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</si>
  <si>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</si>
  <si>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</si>
  <si>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</si>
  <si>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</si>
  <si>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</si>
  <si>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</si>
  <si>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</si>
  <si>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</si>
  <si>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</si>
  <si>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</si>
  <si>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</si>
  <si>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</si>
  <si>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</si>
  <si>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</si>
  <si>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</si>
  <si>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</si>
  <si>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</si>
  <si>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</si>
  <si>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</si>
  <si>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</si>
  <si>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</si>
  <si>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</si>
  <si>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</si>
  <si>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</si>
  <si>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</si>
  <si>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</si>
  <si>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</si>
  <si>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</si>
  <si>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</si>
  <si>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</si>
  <si>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</si>
  <si>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</si>
  <si>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</si>
  <si>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</si>
  <si>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</si>
  <si>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</si>
  <si>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</si>
  <si>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</si>
  <si>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</si>
  <si>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</si>
  <si>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</si>
  <si>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</si>
  <si>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</si>
  <si>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</si>
  <si>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</si>
  <si>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</si>
  <si>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</si>
  <si>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</si>
  <si>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</si>
  <si>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</si>
  <si>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</si>
  <si>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</si>
  <si>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</si>
  <si>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</si>
  <si>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</si>
  <si>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</si>
  <si>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</si>
  <si>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</si>
  <si>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</si>
  <si>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</si>
  <si>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</si>
  <si>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</si>
  <si>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</si>
  <si>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</si>
  <si>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</si>
  <si>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</si>
  <si>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</si>
  <si>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</si>
  <si>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</si>
  <si>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</si>
  <si>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</si>
  <si>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</si>
  <si>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</si>
  <si>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</si>
  <si>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</si>
  <si>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</si>
  <si>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</si>
  <si>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</si>
  <si>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</si>
  <si>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</si>
  <si>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</si>
  <si>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</si>
  <si>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</si>
  <si>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</si>
  <si>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</si>
  <si>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</si>
  <si>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</si>
  <si>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</si>
  <si>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</si>
  <si>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</si>
  <si>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</si>
  <si>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</si>
  <si>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</si>
  <si>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</si>
  <si>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</si>
  <si>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</si>
  <si>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</si>
  <si>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</si>
  <si>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</si>
  <si>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</si>
  <si>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</si>
  <si>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</si>
  <si>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</si>
  <si>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</si>
  <si>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</si>
  <si>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</si>
  <si>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</si>
  <si>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</si>
  <si>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</si>
  <si>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</si>
  <si>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</si>
  <si>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</si>
  <si>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</si>
  <si>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</si>
  <si>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</si>
  <si>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</si>
  <si>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</si>
  <si>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</si>
  <si>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</si>
  <si>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</si>
  <si>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</si>
  <si>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</si>
  <si>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</si>
  <si>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</si>
  <si>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</si>
  <si>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</si>
  <si>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</si>
  <si>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</si>
  <si>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</si>
  <si>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</si>
  <si>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</si>
  <si>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</si>
  <si>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</si>
  <si>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</si>
  <si>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</si>
  <si>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</si>
  <si>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</si>
  <si>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</si>
  <si>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</si>
  <si>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</si>
  <si>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</si>
  <si>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</si>
  <si>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</si>
  <si>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</si>
  <si>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</si>
  <si>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</si>
  <si>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</si>
  <si>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</si>
  <si>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</si>
  <si>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</si>
  <si>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</si>
  <si>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</si>
  <si>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</si>
  <si>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</si>
  <si>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</si>
  <si>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</si>
  <si>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</si>
  <si>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</si>
  <si>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</si>
  <si>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</si>
  <si>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</si>
  <si>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</si>
  <si>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</si>
  <si>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</si>
  <si>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</si>
  <si>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</si>
  <si>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</si>
  <si>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</si>
  <si>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</si>
  <si>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</si>
  <si>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</si>
  <si>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</si>
  <si>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</si>
  <si>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</si>
  <si>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</si>
  <si>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</si>
  <si>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</si>
  <si>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</si>
  <si>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</si>
  <si>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</si>
  <si>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</si>
  <si>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</si>
  <si>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</si>
  <si>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</si>
  <si>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</si>
  <si>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</si>
  <si>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</si>
  <si>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</si>
  <si>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</si>
  <si>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</si>
  <si>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</si>
  <si>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</si>
  <si>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</si>
  <si>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</si>
  <si>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</si>
  <si>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</si>
  <si>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</si>
  <si>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</si>
  <si>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</si>
  <si>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</si>
  <si>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</si>
  <si>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</si>
  <si>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</si>
  <si>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</si>
  <si>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</si>
  <si>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</si>
  <si>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</si>
  <si>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</si>
  <si>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</si>
  <si>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</si>
  <si>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</si>
  <si>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</si>
  <si>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</si>
  <si>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</si>
  <si>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</si>
  <si>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</si>
  <si>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</si>
  <si>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</si>
  <si>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</si>
  <si>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</si>
  <si>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</si>
  <si>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</si>
  <si>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</si>
  <si>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</si>
  <si>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</si>
  <si>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</si>
  <si>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</si>
  <si>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</si>
  <si>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</si>
  <si>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</si>
  <si>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</si>
  <si>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</si>
  <si>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</si>
  <si>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</si>
  <si>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</si>
  <si>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</si>
  <si>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</si>
  <si>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</si>
  <si>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</si>
  <si>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</si>
  <si>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</si>
  <si>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</si>
  <si>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</si>
  <si>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</si>
  <si>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</si>
  <si>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</si>
  <si>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</si>
  <si>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</si>
  <si>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</si>
  <si>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</si>
  <si>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</si>
  <si>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</si>
  <si>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</si>
  <si>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</si>
  <si>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</si>
  <si>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</si>
  <si>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</si>
  <si>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</si>
  <si>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</si>
  <si>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</si>
  <si>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</si>
  <si>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</si>
  <si>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</si>
  <si>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</si>
  <si>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</si>
  <si>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</si>
  <si>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</si>
  <si>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</si>
  <si>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</si>
  <si>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</si>
  <si>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</si>
  <si>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</si>
  <si>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</si>
  <si>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</si>
  <si>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</si>
  <si>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</si>
  <si>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</si>
  <si>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</si>
  <si>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</si>
  <si>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</si>
  <si>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</si>
  <si>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</si>
  <si>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</si>
  <si>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</si>
  <si>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</si>
  <si>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</si>
  <si>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</si>
  <si>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</si>
  <si>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</si>
  <si>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</si>
  <si>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</si>
  <si>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</si>
  <si>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</si>
  <si>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</si>
  <si>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</si>
  <si>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</si>
  <si>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</si>
  <si>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</si>
  <si>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</si>
  <si>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</si>
  <si>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</si>
  <si>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</si>
  <si>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</si>
  <si>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</si>
  <si>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</si>
  <si>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</si>
  <si>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</si>
  <si>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</si>
  <si>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</si>
  <si>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</si>
  <si>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</si>
  <si>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</si>
  <si>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</si>
  <si>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</si>
  <si>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</si>
  <si>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</si>
  <si>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</si>
  <si>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</si>
  <si>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</si>
  <si>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</si>
  <si>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</si>
  <si>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</si>
  <si>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</si>
  <si>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</si>
  <si>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</si>
  <si>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</si>
  <si>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</si>
  <si>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</si>
  <si>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</si>
  <si>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</si>
  <si>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</si>
  <si>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</si>
  <si>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</si>
  <si>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</si>
  <si>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</si>
  <si>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</si>
  <si>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</si>
  <si>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</si>
  <si>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</si>
  <si>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</si>
  <si>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</si>
  <si>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</si>
  <si>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</si>
  <si>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</si>
  <si>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</si>
  <si>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</si>
  <si>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</si>
  <si>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</si>
  <si>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</si>
  <si>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</si>
  <si>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</si>
  <si>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</si>
  <si>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</si>
  <si>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</si>
  <si>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</si>
  <si>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</si>
  <si>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</si>
  <si>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</si>
  <si>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</si>
  <si>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</si>
  <si>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</si>
  <si>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</si>
  <si>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</si>
  <si>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</si>
  <si>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</si>
  <si>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</si>
  <si>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</si>
  <si>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</si>
  <si>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</si>
  <si>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</si>
  <si>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</si>
  <si>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</si>
  <si>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</si>
  <si>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</si>
  <si>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</si>
  <si>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</si>
  <si>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</si>
  <si>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</si>
  <si>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</si>
  <si>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</si>
  <si>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</si>
  <si>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</si>
  <si>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</si>
  <si>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</si>
  <si>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</si>
  <si>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</si>
  <si>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</si>
  <si>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</si>
  <si>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</si>
  <si>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</si>
  <si>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</si>
  <si>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</si>
  <si>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</si>
  <si>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</si>
  <si>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</si>
  <si>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</si>
  <si>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</si>
  <si>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</si>
  <si>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</si>
  <si>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</si>
  <si>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</si>
  <si>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</si>
  <si>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</si>
  <si>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</si>
  <si>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</si>
  <si>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</si>
  <si>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</si>
  <si>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</si>
  <si>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</si>
  <si>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</si>
  <si>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</si>
  <si>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</si>
  <si>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</si>
  <si>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</si>
  <si>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</si>
  <si>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</si>
  <si>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</si>
  <si>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</si>
  <si>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</si>
  <si>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</si>
  <si>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</si>
  <si>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</si>
  <si>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</si>
  <si>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</si>
  <si>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</si>
  <si>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</si>
  <si>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</si>
  <si>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</si>
  <si>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</si>
  <si>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</si>
  <si>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</si>
  <si>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</si>
  <si>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</si>
  <si>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</si>
  <si>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</si>
  <si>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</si>
  <si>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</si>
  <si>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</si>
  <si>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</si>
  <si>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</si>
  <si>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</si>
  <si>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</si>
  <si>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</si>
  <si>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</si>
  <si>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</si>
  <si>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</si>
  <si>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</si>
  <si>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</si>
  <si>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</si>
  <si>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</si>
  <si>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</si>
  <si>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</si>
  <si>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</si>
  <si>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</si>
  <si>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</si>
  <si>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</si>
  <si>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</si>
  <si>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</si>
  <si>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</si>
  <si>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</si>
  <si>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</si>
  <si>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</si>
  <si>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</si>
  <si>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</si>
  <si>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</si>
  <si>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</si>
  <si>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</si>
  <si>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</si>
  <si>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</si>
  <si>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</si>
  <si>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</si>
  <si>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</si>
  <si>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</si>
  <si>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</si>
  <si>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</si>
  <si>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</si>
  <si>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</si>
  <si>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</si>
  <si>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</si>
  <si>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</si>
  <si>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</si>
  <si>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</si>
  <si>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</si>
  <si>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</si>
  <si>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</si>
  <si>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</si>
  <si>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</si>
  <si>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</si>
  <si>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</si>
  <si>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</si>
  <si>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</si>
  <si>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</si>
  <si>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</si>
  <si>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</si>
  <si>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</si>
  <si>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</si>
  <si>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</si>
  <si>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</si>
  <si>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</si>
  <si>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</si>
  <si>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</si>
  <si>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</si>
  <si>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</si>
  <si>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</si>
  <si>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</si>
  <si>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</si>
  <si>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</si>
  <si>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</si>
  <si>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</si>
  <si>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</si>
  <si>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</si>
  <si>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</si>
  <si>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</si>
  <si>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</si>
  <si>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</si>
  <si>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</si>
  <si>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</si>
  <si>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</si>
  <si>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</si>
  <si>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</si>
  <si>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</si>
  <si>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</si>
  <si>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</si>
  <si>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</si>
  <si>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</si>
  <si>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</si>
  <si>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</si>
  <si>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</si>
  <si>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</si>
  <si>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</si>
  <si>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</si>
  <si>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</si>
  <si>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</si>
  <si>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</si>
  <si>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</si>
  <si>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</si>
  <si>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</si>
  <si>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</si>
  <si>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</si>
  <si>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</si>
  <si>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</si>
  <si>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</si>
  <si>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</si>
  <si>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</si>
  <si>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</si>
  <si>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</si>
  <si>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</si>
  <si>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</si>
  <si>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</si>
  <si>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</si>
  <si>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</si>
  <si>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</si>
  <si>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</si>
  <si>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</si>
  <si>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</si>
  <si>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</si>
  <si>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</si>
  <si>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</si>
  <si>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</si>
  <si>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</si>
  <si>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</si>
  <si>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</si>
  <si>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</si>
  <si>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</si>
  <si>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</si>
  <si>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</si>
  <si>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</si>
  <si>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</si>
  <si>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</si>
  <si>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</si>
  <si>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</si>
  <si>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</si>
  <si>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</si>
  <si>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</si>
  <si>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</si>
  <si>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</si>
  <si>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</si>
  <si>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</si>
  <si>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</si>
  <si>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</si>
  <si>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</si>
  <si>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</si>
  <si>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</si>
  <si>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</si>
  <si>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</si>
  <si>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</si>
  <si>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</si>
  <si>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</si>
  <si>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</si>
  <si>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</si>
  <si>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</si>
  <si>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</si>
  <si>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</si>
  <si>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</si>
  <si>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</si>
  <si>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</si>
  <si>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</si>
  <si>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</si>
  <si>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</si>
  <si>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</si>
  <si>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</si>
  <si>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</si>
  <si>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</si>
  <si>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</si>
  <si>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</si>
  <si>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</si>
  <si>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</si>
  <si>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</si>
  <si>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</si>
  <si>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</si>
  <si>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</si>
  <si>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</si>
  <si>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</si>
  <si>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</si>
  <si>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</si>
  <si>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</si>
  <si>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</si>
  <si>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</si>
  <si>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</si>
  <si>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</si>
  <si>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</si>
  <si>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</si>
  <si>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</si>
  <si>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</si>
  <si>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</si>
  <si>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</si>
  <si>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</si>
  <si>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</si>
  <si>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</si>
  <si>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</si>
  <si>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</si>
  <si>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</si>
  <si>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</si>
  <si>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</si>
  <si>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</si>
  <si>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</si>
  <si>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</si>
  <si>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</si>
  <si>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</si>
  <si>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</si>
  <si>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</si>
  <si>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</si>
  <si>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</si>
  <si>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</si>
  <si>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</si>
  <si>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</si>
  <si>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</si>
  <si>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</si>
  <si>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</si>
  <si>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</si>
  <si>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</si>
  <si>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</si>
  <si>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</si>
  <si>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</si>
  <si>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</si>
  <si>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</si>
  <si>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</si>
  <si>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</si>
  <si>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</si>
  <si>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</si>
  <si>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</si>
  <si>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</si>
  <si>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</si>
  <si>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</si>
  <si>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</si>
  <si>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</si>
  <si>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</si>
  <si>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</si>
  <si>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</si>
  <si>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</si>
  <si>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</si>
  <si>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</si>
  <si>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</si>
  <si>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</si>
  <si>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</si>
  <si>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</si>
  <si>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</si>
  <si>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</si>
  <si>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</si>
  <si>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</si>
  <si>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</si>
  <si>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</si>
  <si>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</si>
  <si>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</si>
  <si>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</si>
  <si>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</si>
  <si>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</si>
  <si>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</si>
  <si>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</si>
  <si>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</si>
  <si>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</si>
  <si>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</si>
  <si>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</si>
  <si>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</si>
  <si>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</si>
  <si>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</si>
  <si>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</si>
  <si>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</si>
  <si>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</si>
  <si>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</si>
  <si>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</si>
  <si>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</si>
  <si>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</si>
  <si>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</si>
  <si>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</si>
  <si>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</si>
  <si>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</si>
  <si>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</si>
  <si>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</si>
  <si>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</si>
  <si>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</si>
  <si>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</si>
  <si>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</si>
  <si>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</si>
  <si>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</si>
  <si>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</si>
  <si>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</si>
  <si>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</si>
  <si>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</si>
  <si>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</si>
  <si>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</si>
  <si>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</si>
  <si>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</si>
  <si>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</si>
  <si>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</si>
  <si>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</si>
  <si>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</si>
  <si>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</si>
  <si>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</si>
  <si>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</si>
  <si>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</si>
  <si>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</si>
  <si>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</si>
  <si>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</si>
  <si>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</si>
  <si>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</si>
  <si>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</si>
  <si>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</si>
  <si>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</si>
  <si>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</si>
  <si>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</si>
  <si>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</si>
  <si>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</si>
  <si>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</si>
  <si>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</si>
  <si>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</si>
  <si>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</si>
  <si>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</si>
  <si>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</si>
  <si>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</si>
  <si>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</si>
  <si>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</si>
  <si>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</si>
  <si>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</si>
  <si>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</si>
  <si>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</si>
  <si>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</si>
  <si>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</si>
  <si>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</si>
  <si>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</si>
  <si>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</si>
  <si>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</si>
  <si>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</si>
  <si>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</si>
  <si>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</si>
  <si>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</si>
  <si>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</si>
  <si>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</si>
  <si>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</si>
  <si>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</si>
  <si>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</si>
  <si>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</si>
  <si>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</si>
  <si>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</si>
  <si>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</si>
  <si>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</si>
  <si>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</si>
  <si>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</si>
  <si>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</si>
  <si>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</si>
  <si>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</si>
  <si>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</si>
  <si>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</si>
  <si>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</si>
  <si>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</si>
  <si>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</si>
  <si>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</si>
  <si>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</si>
  <si>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</si>
  <si>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</si>
  <si>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</si>
  <si>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</si>
  <si>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</si>
  <si>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</si>
  <si>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</si>
  <si>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</si>
  <si>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</si>
  <si>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</si>
  <si>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</si>
  <si>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</si>
  <si>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</si>
  <si>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</si>
  <si>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</si>
  <si>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</si>
  <si>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</si>
  <si>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</si>
  <si>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</si>
  <si>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</si>
  <si>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</si>
  <si>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</si>
  <si>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</si>
  <si>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</si>
  <si>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</si>
  <si>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</si>
  <si>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</si>
  <si>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</si>
  <si>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</si>
  <si>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</si>
  <si>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</si>
  <si>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</si>
  <si>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</si>
  <si>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</si>
  <si>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</si>
  <si>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</si>
  <si>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</si>
  <si>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</si>
  <si>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</si>
  <si>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</si>
  <si>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</si>
  <si>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</si>
  <si>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</si>
  <si>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</si>
  <si>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</si>
  <si>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</si>
  <si>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</si>
  <si>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</si>
  <si>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</si>
  <si>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</si>
  <si>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</si>
  <si>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</si>
  <si>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</si>
  <si>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</si>
  <si>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</si>
  <si>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</si>
  <si>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</si>
  <si>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</si>
  <si>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</si>
  <si>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</si>
  <si>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</si>
  <si>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</si>
  <si>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</si>
  <si>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</si>
  <si>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</si>
  <si>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</si>
  <si>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</si>
  <si>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</si>
  <si>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</si>
  <si>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</si>
  <si>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</si>
  <si>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</si>
  <si>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</si>
  <si>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</si>
  <si>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</si>
  <si>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</si>
  <si>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</si>
  <si>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</si>
  <si>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</si>
  <si>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</si>
  <si>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</si>
  <si>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</si>
  <si>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</si>
  <si>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</si>
  <si>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</si>
  <si>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</si>
  <si>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</si>
  <si>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</si>
  <si>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</si>
  <si>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</si>
  <si>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</si>
  <si>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</si>
  <si>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</si>
  <si>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</si>
  <si>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</si>
  <si>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</si>
  <si>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</si>
  <si>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</si>
  <si>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</si>
  <si>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</si>
  <si>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</si>
  <si>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</si>
  <si>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</si>
  <si>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</si>
  <si>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</si>
  <si>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</si>
  <si>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</si>
  <si>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</si>
  <si>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</si>
  <si>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</si>
  <si>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</si>
  <si>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</si>
  <si>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</si>
  <si>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</si>
  <si>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</si>
  <si>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</si>
  <si>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</si>
  <si>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</si>
  <si>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</si>
  <si>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</si>
  <si>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</si>
  <si>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</si>
  <si>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</si>
  <si>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</si>
  <si>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</si>
  <si>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</si>
  <si>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</si>
  <si>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</si>
  <si>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</si>
  <si>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</si>
  <si>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</si>
  <si>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</si>
  <si>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</si>
  <si>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</si>
  <si>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</si>
  <si>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</si>
  <si>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</si>
  <si>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</si>
  <si>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</si>
  <si>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</si>
  <si>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</si>
  <si>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</si>
  <si>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</si>
  <si>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</si>
  <si>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</si>
  <si>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</si>
  <si>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</si>
  <si>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</si>
  <si>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</si>
  <si>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</si>
  <si>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</si>
  <si>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</si>
  <si>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</si>
  <si>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</si>
  <si>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</si>
  <si>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</si>
  <si>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</si>
  <si>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</si>
  <si>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</si>
  <si>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</si>
  <si>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</si>
  <si>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</si>
  <si>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</si>
  <si>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</si>
  <si>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</si>
  <si>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</si>
  <si>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</si>
  <si>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</si>
  <si>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</si>
  <si>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</si>
  <si>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</si>
  <si>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</si>
  <si>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</si>
  <si>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</si>
  <si>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</si>
  <si>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</si>
  <si>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</si>
  <si>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</si>
  <si>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</si>
  <si>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</si>
  <si>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</si>
  <si>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</si>
  <si>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</si>
  <si>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</si>
  <si>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</si>
  <si>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</si>
  <si>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</si>
  <si>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</si>
  <si>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</si>
  <si>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</si>
  <si>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</si>
  <si>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</si>
  <si>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</si>
  <si>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</si>
  <si>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</si>
  <si>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</si>
  <si>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</si>
  <si>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</si>
  <si>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</si>
  <si>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</si>
  <si>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</si>
  <si>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</si>
  <si>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</si>
  <si>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</si>
  <si>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</si>
  <si>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</si>
  <si>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</si>
  <si>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</si>
  <si>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</si>
  <si>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</si>
  <si>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</si>
  <si>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</si>
  <si>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</si>
  <si>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</si>
  <si>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</si>
  <si>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</si>
  <si>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</si>
  <si>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</si>
  <si>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</si>
  <si>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</si>
  <si>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</si>
  <si>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</si>
  <si>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</si>
  <si>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</si>
  <si>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</si>
  <si>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</si>
  <si>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</si>
  <si>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</si>
  <si>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</si>
  <si>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</si>
  <si>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</si>
  <si>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</si>
  <si>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</si>
  <si>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</si>
  <si>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</si>
  <si>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</si>
  <si>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</si>
  <si>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</si>
  <si>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</si>
  <si>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</si>
  <si>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</si>
  <si>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</si>
  <si>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</si>
  <si>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</si>
  <si>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</si>
  <si>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</si>
  <si>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</si>
  <si>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</si>
  <si>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</si>
  <si>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</si>
  <si>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</si>
  <si>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</si>
  <si>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</si>
  <si>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</si>
  <si>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</si>
  <si>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</si>
  <si>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</si>
  <si>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</si>
  <si>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</si>
  <si>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</si>
  <si>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</si>
  <si>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</si>
  <si>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</si>
  <si>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</si>
  <si>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</si>
  <si>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</si>
  <si>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</si>
  <si>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</si>
  <si>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</si>
  <si>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</si>
  <si>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</si>
  <si>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</si>
  <si>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</si>
  <si>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</si>
  <si>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</si>
  <si>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</si>
  <si>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</si>
  <si>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</si>
  <si>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</si>
  <si>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</si>
  <si>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</si>
  <si>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</si>
  <si>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</si>
  <si>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</si>
  <si>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</si>
  <si>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</si>
  <si>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</si>
  <si>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</si>
  <si>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</si>
  <si>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</si>
  <si>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</si>
  <si>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</si>
  <si>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</si>
  <si>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</si>
  <si>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</si>
  <si>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</si>
  <si>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</si>
  <si>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</si>
  <si>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</si>
  <si>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</si>
  <si>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</si>
  <si>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</si>
  <si>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</si>
  <si>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</si>
  <si>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</si>
  <si>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</si>
  <si>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</si>
  <si>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</si>
  <si>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</si>
  <si>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</si>
  <si>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</si>
  <si>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</si>
  <si>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</si>
  <si>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</si>
  <si>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</si>
  <si>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</si>
  <si>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</si>
  <si>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</si>
  <si>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</si>
  <si>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</si>
  <si>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</si>
  <si>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</si>
  <si>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</si>
  <si>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</si>
  <si>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</si>
  <si>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</si>
  <si>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</si>
  <si>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</si>
  <si>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</si>
  <si>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</si>
  <si>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</si>
  <si>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</si>
  <si>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</si>
  <si>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</si>
  <si>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</si>
  <si>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</si>
  <si>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</si>
  <si>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</si>
  <si>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</si>
  <si>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</si>
  <si>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</si>
  <si>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</si>
  <si>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</si>
  <si>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</si>
  <si>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</si>
  <si>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</si>
  <si>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</si>
  <si>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</si>
  <si>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</si>
  <si>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</si>
  <si>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</si>
  <si>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</si>
  <si>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</si>
  <si>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</si>
  <si>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</si>
  <si>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</si>
  <si>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</si>
  <si>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</si>
  <si>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</si>
  <si>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</si>
  <si>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</si>
  <si>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</si>
  <si>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</si>
  <si>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</si>
  <si>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</si>
  <si>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</si>
  <si>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</si>
  <si>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</si>
  <si>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</si>
  <si>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</si>
  <si>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</si>
  <si>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</si>
  <si>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</si>
  <si>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</si>
  <si>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</si>
  <si>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</si>
  <si>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</si>
  <si>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</si>
  <si>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</si>
  <si>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</si>
  <si>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</si>
  <si>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</si>
  <si>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</si>
  <si>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</si>
  <si>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</si>
  <si>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</si>
  <si>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</si>
  <si>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</si>
  <si>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</si>
  <si>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</si>
  <si>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</si>
  <si>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</si>
  <si>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</si>
  <si>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</si>
  <si>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</si>
  <si>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</si>
  <si>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</si>
  <si>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</si>
  <si>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</si>
  <si>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</si>
  <si>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</si>
  <si>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</si>
  <si>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</si>
  <si>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</si>
  <si>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</si>
  <si>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</si>
  <si>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</si>
  <si>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</si>
  <si>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</si>
  <si>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</si>
  <si>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</si>
  <si>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</si>
  <si>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</si>
  <si>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</si>
  <si>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</si>
  <si>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</si>
  <si>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</si>
  <si>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</si>
  <si>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</si>
  <si>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</si>
  <si>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</si>
  <si>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</si>
  <si>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</si>
  <si>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</si>
  <si>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</si>
  <si>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</si>
  <si>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</si>
  <si>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</si>
  <si>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</si>
  <si>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</si>
  <si>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</si>
  <si>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</si>
  <si>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</si>
  <si>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</si>
  <si>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</si>
  <si>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</si>
  <si>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</si>
  <si>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</si>
  <si>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</si>
  <si>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</si>
  <si>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</si>
  <si>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</si>
  <si>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</si>
  <si>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</si>
  <si>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</si>
  <si>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</si>
  <si>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</si>
  <si>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</si>
  <si>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</si>
  <si>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</si>
  <si>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</si>
  <si>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</si>
  <si>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</si>
  <si>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</si>
  <si>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</si>
  <si>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</si>
  <si>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</si>
  <si>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</si>
  <si>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</si>
  <si>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</si>
  <si>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</si>
  <si>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</si>
  <si>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</si>
  <si>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</si>
  <si>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</si>
  <si>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</si>
  <si>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</si>
  <si>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</si>
  <si>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</si>
  <si>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</si>
  <si>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</si>
  <si>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</si>
  <si>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</si>
  <si>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</si>
  <si>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</si>
  <si>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</si>
  <si>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</si>
  <si>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</si>
  <si>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</si>
  <si>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</si>
  <si>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</si>
  <si>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</si>
  <si>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</si>
  <si>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</si>
  <si>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</si>
  <si>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</si>
  <si>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</si>
  <si>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</si>
  <si>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</si>
  <si>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</si>
  <si>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</si>
  <si>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</si>
  <si>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</si>
  <si>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</si>
  <si>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</si>
  <si>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</si>
  <si>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</si>
  <si>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</si>
  <si>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</si>
  <si>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</si>
  <si>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</si>
  <si>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</si>
  <si>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</si>
  <si>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</si>
  <si>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</si>
  <si>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</si>
  <si>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</si>
  <si>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</si>
  <si>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</si>
  <si>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</si>
  <si>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</si>
  <si>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</si>
  <si>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</si>
  <si>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</si>
  <si>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</si>
  <si>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</si>
  <si>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</si>
  <si>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</si>
  <si>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</si>
  <si>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</si>
  <si>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</si>
  <si>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</si>
  <si>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</si>
  <si>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</si>
  <si>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</si>
  <si>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</si>
  <si>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</si>
  <si>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</si>
  <si>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</si>
  <si>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</si>
  <si>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</si>
  <si>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</si>
  <si>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</si>
  <si>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</si>
  <si>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</si>
  <si>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</si>
  <si>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</si>
  <si>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</si>
  <si>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</si>
  <si>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</si>
  <si>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</si>
  <si>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</si>
  <si>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</si>
  <si>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</si>
  <si>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</si>
  <si>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</si>
  <si>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</si>
  <si>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</si>
  <si>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</si>
  <si>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</si>
  <si>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</si>
  <si>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</si>
  <si>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</si>
  <si>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</si>
  <si>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</si>
  <si>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</si>
  <si>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</si>
  <si>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</si>
  <si>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</si>
  <si>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</si>
  <si>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</si>
  <si>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</si>
  <si>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</si>
  <si>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</si>
  <si>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</si>
  <si>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</si>
  <si>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</si>
  <si>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</si>
  <si>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</si>
  <si>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</si>
  <si>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</si>
  <si>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</si>
  <si>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</si>
  <si>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</si>
  <si>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</si>
  <si>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</si>
  <si>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</si>
  <si>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</si>
  <si>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</si>
  <si>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</si>
  <si>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</si>
  <si>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</si>
  <si>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</si>
  <si>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</si>
  <si>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</si>
  <si>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</si>
  <si>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</si>
  <si>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</si>
  <si>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</si>
  <si>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</si>
  <si>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</si>
  <si>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</si>
  <si>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</si>
  <si>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</si>
  <si>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</si>
  <si>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</si>
  <si>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</si>
  <si>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</si>
  <si>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</si>
  <si>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</si>
  <si>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</si>
  <si>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</si>
  <si>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</si>
  <si>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</si>
  <si>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</si>
  <si>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</si>
  <si>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</si>
  <si>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</si>
  <si>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</si>
  <si>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</si>
  <si>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</si>
  <si>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</si>
  <si>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</si>
  <si>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</si>
  <si>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</si>
  <si>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</si>
  <si>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</si>
  <si>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</si>
  <si>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</si>
  <si>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</si>
  <si>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</si>
  <si>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</si>
  <si>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</si>
  <si>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</si>
  <si>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</si>
  <si>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</si>
  <si>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</si>
  <si>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</si>
  <si>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</si>
  <si>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</si>
  <si>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</si>
  <si>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</si>
  <si>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</si>
  <si>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</si>
  <si>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</si>
  <si>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</si>
  <si>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</si>
  <si>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</si>
  <si>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</si>
  <si>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</si>
  <si>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</si>
  <si>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</si>
  <si>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</si>
  <si>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</si>
  <si>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</si>
  <si>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</si>
  <si>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</si>
  <si>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</si>
  <si>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</si>
  <si>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</si>
  <si>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</si>
  <si>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</si>
  <si>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</si>
  <si>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</si>
  <si>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</si>
  <si>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</si>
  <si>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</si>
  <si>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</si>
  <si>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</si>
  <si>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</si>
  <si>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</si>
  <si>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</si>
  <si>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</si>
  <si>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</si>
  <si>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</si>
  <si>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</si>
  <si>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</si>
  <si>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</si>
  <si>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</si>
  <si>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</si>
  <si>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</si>
  <si>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</si>
  <si>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</si>
  <si>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</si>
  <si>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</si>
  <si>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</si>
  <si>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</si>
  <si>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</si>
  <si>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</si>
  <si>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</si>
  <si>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</si>
  <si>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</si>
  <si>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</si>
  <si>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</si>
  <si>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</si>
  <si>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</si>
  <si>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</si>
  <si>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</si>
  <si>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</si>
  <si>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</si>
  <si>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</si>
  <si>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</si>
  <si>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</si>
  <si>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</si>
  <si>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</si>
  <si>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</si>
  <si>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</si>
  <si>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</si>
  <si>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</si>
  <si>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</si>
  <si>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</si>
  <si>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</si>
  <si>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</si>
  <si>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</si>
  <si>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</si>
  <si>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</si>
  <si>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</si>
  <si>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</si>
  <si>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</si>
  <si>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</si>
  <si>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</si>
  <si>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</si>
  <si>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</si>
  <si>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</si>
  <si>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</si>
  <si>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</si>
  <si>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</si>
  <si>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</si>
  <si>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</si>
  <si>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</si>
  <si>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</si>
  <si>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</si>
  <si>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</si>
  <si>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</si>
  <si>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</si>
  <si>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</si>
  <si>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</si>
  <si>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</si>
  <si>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</si>
  <si>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</si>
  <si>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</si>
  <si>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</si>
  <si>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</si>
  <si>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</si>
  <si>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</si>
  <si>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</si>
  <si>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</si>
  <si>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</si>
  <si>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</si>
  <si>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</si>
  <si>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</si>
  <si>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</si>
  <si>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</si>
  <si>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</si>
  <si>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</si>
  <si>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</si>
  <si>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</si>
  <si>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</si>
  <si>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</si>
  <si>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</si>
  <si>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</si>
  <si>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</si>
  <si>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</si>
  <si>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</si>
  <si>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</si>
  <si>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</si>
  <si>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</si>
  <si>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</si>
  <si>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</si>
  <si>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</si>
  <si>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</si>
  <si>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</si>
  <si>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</si>
  <si>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</si>
  <si>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</si>
  <si>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</si>
  <si>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</si>
  <si>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</si>
  <si>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</si>
  <si>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</si>
  <si>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</si>
  <si>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</si>
  <si>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</si>
  <si>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</si>
  <si>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</si>
  <si>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</si>
  <si>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</si>
  <si>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</si>
  <si>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</si>
  <si>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</si>
  <si>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</si>
  <si>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</si>
  <si>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</si>
  <si>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</si>
  <si>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</si>
  <si>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</si>
  <si>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</si>
  <si>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</si>
  <si>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</si>
  <si>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</si>
  <si>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</si>
  <si>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</si>
  <si>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</si>
  <si>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</si>
  <si>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</si>
  <si>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</si>
  <si>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</si>
  <si>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</si>
  <si>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</si>
  <si>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</si>
  <si>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</si>
  <si>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</si>
  <si>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</si>
  <si>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</si>
  <si>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</si>
  <si>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</si>
  <si>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</si>
  <si>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</si>
  <si>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</si>
  <si>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</si>
  <si>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</si>
  <si>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</si>
  <si>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</si>
  <si>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</si>
  <si>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</si>
  <si>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</si>
  <si>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</si>
  <si>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</si>
  <si>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</si>
  <si>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</si>
  <si>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</si>
  <si>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</si>
  <si>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</si>
  <si>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</si>
  <si>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</si>
  <si>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</si>
  <si>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</si>
  <si>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</si>
  <si>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</si>
  <si>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</si>
  <si>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</si>
  <si>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</si>
  <si>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</si>
  <si>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</si>
  <si>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</si>
  <si>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</si>
  <si>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</si>
  <si>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</si>
  <si>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</si>
  <si>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</si>
  <si>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</si>
  <si>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</si>
  <si>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</si>
  <si>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</si>
  <si>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</si>
  <si>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</si>
  <si>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</si>
  <si>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</si>
  <si>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</si>
  <si>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</si>
  <si>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</si>
  <si>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</si>
  <si>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</si>
  <si>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</si>
  <si>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</si>
  <si>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</si>
  <si>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</si>
  <si>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</si>
  <si>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</si>
  <si>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</si>
  <si>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</si>
  <si>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</si>
  <si>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</si>
  <si>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</si>
  <si>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</si>
  <si>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</si>
  <si>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</si>
  <si>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</si>
  <si>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</si>
  <si>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</si>
  <si>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</si>
  <si>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</si>
  <si>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</si>
  <si>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</si>
  <si>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</si>
  <si>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</si>
  <si>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</si>
  <si>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</si>
  <si>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</si>
  <si>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</si>
  <si>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</si>
  <si>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</si>
  <si>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</si>
  <si>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</si>
  <si>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</si>
  <si>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</si>
  <si>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</si>
  <si>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</si>
  <si>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</si>
  <si>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</si>
  <si>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</si>
  <si>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</si>
  <si>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</si>
  <si>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</si>
  <si>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</si>
  <si>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</si>
  <si>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</si>
  <si>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</si>
  <si>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</si>
  <si>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</si>
  <si>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</si>
  <si>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</si>
  <si>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</si>
  <si>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</si>
  <si>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</si>
  <si>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</si>
  <si>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</si>
  <si>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</si>
  <si>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</si>
  <si>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</si>
  <si>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</si>
  <si>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</si>
  <si>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</si>
  <si>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</si>
  <si>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</si>
  <si>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</si>
  <si>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</si>
  <si>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</si>
  <si>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</si>
  <si>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</si>
  <si>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</si>
  <si>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</si>
  <si>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</si>
  <si>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</si>
  <si>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</si>
  <si>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</si>
  <si>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</si>
  <si>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</si>
  <si>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</si>
  <si>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</si>
  <si>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</si>
  <si>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</si>
  <si>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</si>
  <si>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</si>
  <si>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</si>
  <si>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</si>
  <si>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</si>
  <si>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</si>
  <si>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</si>
  <si>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</si>
  <si>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</si>
  <si>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</si>
  <si>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</si>
  <si>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</si>
  <si>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</si>
  <si>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</si>
  <si>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</si>
  <si>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</si>
  <si>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</si>
  <si>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</si>
  <si>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</si>
  <si>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</si>
  <si>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</si>
  <si>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</si>
  <si>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</si>
  <si>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</si>
  <si>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</si>
  <si>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</si>
  <si>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</si>
  <si>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</si>
  <si>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</si>
  <si>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</si>
  <si>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</si>
  <si>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</si>
  <si>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</si>
  <si>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</si>
  <si>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</si>
  <si>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</si>
  <si>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</si>
  <si>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</si>
  <si>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</si>
  <si>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</si>
  <si>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</si>
  <si>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</si>
  <si>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</si>
  <si>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</si>
  <si>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</si>
  <si>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</si>
  <si>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</si>
  <si>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</si>
  <si>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</si>
  <si>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</si>
  <si>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</si>
  <si>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</si>
  <si>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</si>
  <si>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</si>
  <si>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</si>
  <si>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</si>
  <si>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</si>
  <si>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</si>
  <si>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</si>
  <si>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</si>
  <si>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</si>
  <si>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</si>
  <si>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</si>
  <si>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</si>
  <si>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</si>
  <si>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</si>
  <si>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</si>
  <si>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</si>
  <si>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</si>
  <si>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</si>
  <si>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</si>
  <si>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</si>
  <si>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</si>
  <si>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</si>
  <si>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</si>
  <si>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</si>
  <si>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</si>
  <si>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</si>
  <si>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</si>
  <si>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</si>
  <si>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</si>
  <si>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</si>
  <si>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</si>
  <si>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</si>
  <si>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</si>
  <si>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</si>
  <si>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</si>
  <si>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</si>
  <si>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</si>
  <si>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</si>
  <si>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</si>
  <si>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</si>
  <si>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</si>
  <si>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</si>
  <si>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</si>
  <si>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</si>
  <si>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</si>
  <si>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</si>
  <si>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</si>
  <si>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</si>
  <si>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</si>
  <si>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</si>
  <si>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</si>
  <si>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</si>
  <si>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</si>
  <si>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</si>
  <si>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</si>
  <si>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</si>
  <si>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</si>
  <si>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</si>
  <si>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</si>
  <si>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</si>
  <si>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</si>
  <si>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</si>
  <si>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</si>
  <si>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</si>
  <si>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</si>
  <si>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</si>
  <si>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</si>
  <si>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</si>
  <si>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</si>
  <si>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</si>
  <si>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</si>
  <si>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</si>
  <si>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</si>
  <si>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</si>
  <si>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</si>
  <si>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</si>
  <si>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</si>
  <si>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</si>
  <si>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</si>
  <si>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</si>
  <si>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</si>
  <si>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</si>
  <si>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</si>
  <si>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</si>
  <si>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</si>
  <si>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</si>
  <si>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</si>
  <si>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</si>
  <si>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</si>
  <si>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</si>
  <si>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</si>
  <si>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</si>
  <si>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</si>
  <si>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</si>
  <si>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</si>
  <si>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</si>
  <si>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</si>
  <si>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</si>
  <si>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</si>
  <si>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</si>
  <si>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</si>
  <si>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</si>
  <si>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</si>
  <si>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</si>
  <si>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</si>
  <si>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</si>
  <si>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</si>
  <si>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</si>
  <si>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</si>
  <si>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</si>
  <si>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</si>
  <si>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</si>
  <si>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</si>
  <si>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</si>
  <si>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</si>
  <si>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</si>
  <si>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</si>
  <si>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</si>
  <si>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</si>
  <si>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</si>
  <si>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</si>
  <si>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</si>
  <si>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</si>
  <si>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</si>
  <si>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</si>
  <si>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</si>
  <si>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</si>
  <si>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</si>
  <si>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</si>
  <si>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</si>
  <si>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</si>
  <si>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</si>
  <si>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</si>
  <si>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</si>
  <si>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</si>
  <si>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</si>
  <si>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</si>
  <si>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</si>
  <si>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</si>
  <si>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</si>
  <si>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</si>
  <si>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</si>
  <si>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</si>
  <si>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</si>
  <si>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</si>
  <si>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</si>
  <si>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</si>
  <si>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</si>
  <si>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</si>
  <si>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</si>
  <si>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</si>
  <si>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</si>
  <si>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</si>
  <si>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</si>
  <si>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</si>
  <si>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</si>
  <si>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</si>
  <si>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</si>
  <si>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</si>
  <si>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</si>
  <si>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</si>
  <si>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</si>
  <si>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</si>
  <si>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</si>
  <si>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</si>
  <si>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</si>
  <si>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</si>
  <si>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</si>
  <si>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</si>
  <si>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</si>
  <si>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</si>
  <si>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</si>
  <si>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</si>
  <si>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</si>
  <si>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</si>
  <si>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</si>
  <si>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</si>
  <si>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</si>
  <si>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</si>
  <si>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</si>
  <si>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</si>
  <si>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</si>
  <si>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</si>
  <si>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</si>
  <si>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</si>
  <si>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</si>
  <si>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</si>
  <si>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</si>
  <si>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</si>
  <si>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</si>
  <si>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</si>
  <si>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</si>
  <si>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</si>
  <si>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</si>
  <si>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</si>
  <si>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</si>
  <si>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</si>
  <si>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</si>
  <si>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</si>
  <si>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</si>
  <si>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</si>
  <si>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</si>
  <si>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</si>
  <si>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</si>
  <si>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</si>
  <si>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</si>
  <si>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</si>
  <si>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</si>
  <si>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</si>
  <si>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</si>
  <si>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</si>
  <si>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</si>
  <si>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</si>
  <si>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</si>
  <si>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</si>
  <si>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</si>
  <si>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</si>
  <si>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</si>
  <si>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</si>
  <si>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</si>
  <si>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</si>
  <si>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</si>
  <si>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</si>
  <si>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</si>
  <si>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</si>
  <si>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</si>
  <si>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</si>
  <si>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</si>
  <si>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</si>
  <si>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</si>
  <si>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</si>
  <si>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</si>
  <si>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</si>
  <si>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</si>
  <si>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</si>
  <si>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</si>
  <si>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</si>
  <si>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</si>
  <si>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</si>
  <si>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</si>
  <si>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</si>
  <si>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</si>
  <si>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</si>
  <si>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</si>
  <si>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</si>
  <si>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</si>
  <si>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</si>
  <si>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</si>
  <si>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</si>
  <si>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</si>
  <si>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</si>
  <si>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</si>
  <si>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</si>
  <si>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</si>
  <si>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</si>
  <si>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</si>
  <si>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</si>
  <si>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</si>
  <si>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</si>
  <si>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</si>
  <si>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</si>
  <si>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</si>
  <si>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</si>
  <si>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</si>
  <si>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</si>
  <si>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</si>
  <si>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</si>
  <si>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</si>
  <si>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</si>
  <si>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</si>
  <si>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</si>
  <si>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</si>
  <si>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</si>
  <si>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</si>
  <si>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</si>
  <si>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</si>
  <si>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</si>
  <si>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</si>
  <si>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</si>
  <si>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</si>
  <si>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</si>
  <si>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</si>
  <si>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</si>
  <si>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</si>
  <si>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</si>
  <si>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</si>
  <si>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</si>
  <si>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</si>
  <si>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</si>
  <si>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</si>
  <si>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</si>
  <si>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</si>
  <si>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</si>
  <si>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</si>
  <si>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</si>
  <si>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</si>
  <si>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</si>
  <si>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</si>
  <si>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</si>
  <si>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</si>
  <si>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</si>
  <si>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</si>
  <si>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</si>
  <si>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</si>
  <si>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</si>
  <si>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</si>
  <si>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</si>
  <si>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</si>
  <si>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</si>
  <si>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</si>
  <si>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</si>
  <si>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</si>
  <si>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</si>
  <si>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</si>
  <si>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</si>
  <si>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</si>
  <si>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</si>
  <si>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</si>
  <si>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</si>
  <si>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</si>
  <si>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</si>
  <si>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</si>
  <si>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</si>
  <si>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</si>
  <si>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</si>
  <si>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</si>
  <si>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</si>
  <si>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</si>
  <si>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</si>
  <si>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</si>
  <si>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</si>
  <si>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</si>
  <si>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</si>
  <si>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</si>
  <si>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</si>
  <si>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</si>
  <si>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</si>
  <si>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</si>
  <si>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</si>
  <si>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</si>
  <si>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</si>
  <si>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</si>
  <si>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</si>
  <si>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</si>
  <si>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</si>
  <si>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</si>
  <si>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</si>
  <si>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</si>
  <si>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</si>
  <si>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</si>
  <si>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</si>
  <si>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</si>
  <si>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</si>
  <si>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</si>
  <si>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</si>
  <si>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</si>
  <si>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</si>
  <si>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</si>
  <si>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</si>
  <si>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</si>
  <si>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</si>
  <si>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</si>
  <si>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</si>
  <si>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</si>
  <si>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</si>
  <si>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</si>
  <si>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</si>
  <si>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</si>
  <si>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</si>
  <si>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</si>
  <si>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</si>
  <si>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</si>
  <si>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</si>
  <si>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</si>
  <si>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</si>
  <si>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</si>
  <si>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</si>
  <si>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</si>
  <si>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</si>
  <si>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</si>
  <si>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</si>
  <si>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</si>
  <si>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</si>
  <si>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</si>
  <si>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</si>
  <si>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</si>
  <si>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</si>
  <si>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</si>
  <si>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</si>
  <si>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</si>
  <si>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</si>
  <si>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</si>
  <si>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</si>
  <si>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</si>
  <si>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</si>
  <si>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</si>
  <si>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</si>
  <si>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</si>
  <si>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</si>
  <si>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</si>
  <si>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</si>
  <si>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</si>
  <si>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</si>
  <si>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</si>
  <si>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</si>
  <si>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</si>
  <si>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</si>
  <si>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</si>
  <si>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</si>
  <si>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</si>
  <si>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</si>
  <si>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</si>
  <si>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</si>
  <si>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</si>
  <si>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</si>
  <si>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</si>
  <si>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</si>
  <si>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</si>
  <si>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</si>
  <si>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</si>
  <si>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</si>
  <si>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</si>
  <si>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</si>
  <si>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</si>
  <si>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</si>
  <si>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</si>
  <si>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</si>
  <si>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</si>
  <si>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</si>
  <si>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</si>
  <si>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</si>
  <si>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</si>
  <si>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</si>
  <si>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</si>
  <si>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</si>
  <si>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</si>
  <si>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</si>
  <si>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</si>
  <si>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</si>
  <si>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</si>
  <si>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</si>
  <si>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</si>
  <si>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</si>
  <si>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</si>
  <si>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</si>
  <si>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</si>
  <si>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</si>
  <si>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</si>
  <si>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</si>
  <si>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</si>
  <si>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</si>
  <si>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</si>
  <si>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</si>
  <si>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</si>
  <si>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</si>
  <si>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</si>
  <si>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</si>
  <si>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</si>
  <si>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</si>
  <si>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</si>
  <si>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</si>
  <si>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</si>
  <si>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</si>
  <si>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</si>
  <si>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</si>
  <si>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</si>
  <si>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</si>
  <si>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</si>
  <si>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</si>
  <si>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</si>
  <si>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</si>
  <si>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</si>
  <si>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</si>
  <si>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</si>
  <si>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</si>
  <si>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</si>
  <si>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</si>
  <si>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</si>
  <si>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</si>
  <si>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</si>
  <si>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</si>
  <si>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</si>
  <si>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</si>
  <si>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</si>
  <si>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</si>
  <si>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</si>
  <si>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</si>
  <si>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</si>
  <si>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</si>
  <si>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</si>
  <si>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</si>
  <si>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</si>
  <si>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</si>
  <si>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</si>
  <si>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</si>
  <si>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</si>
  <si>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</si>
  <si>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</si>
  <si>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</si>
  <si>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</si>
  <si>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</si>
  <si>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</si>
  <si>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</si>
  <si>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</si>
  <si>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</si>
  <si>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</si>
  <si>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</si>
  <si>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</si>
  <si>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</si>
  <si>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</si>
  <si>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</si>
  <si>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</si>
  <si>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</si>
  <si>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</si>
  <si>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</si>
  <si>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</si>
  <si>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</si>
  <si>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</si>
  <si>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</si>
  <si>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</si>
  <si>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</si>
  <si>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</si>
  <si>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</si>
  <si>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</si>
  <si>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</si>
  <si>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</si>
  <si>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</si>
  <si>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</si>
  <si>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</si>
  <si>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</si>
  <si>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</si>
  <si>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</si>
  <si>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</si>
  <si>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</si>
  <si>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</si>
  <si>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</si>
  <si>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</si>
  <si>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</si>
  <si>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</si>
  <si>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</si>
  <si>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</si>
  <si>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</si>
  <si>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</si>
  <si>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</si>
  <si>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</si>
  <si>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</si>
  <si>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</si>
  <si>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</si>
  <si>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</si>
  <si>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</si>
  <si>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</si>
  <si>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</si>
  <si>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</si>
  <si>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</si>
  <si>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</si>
  <si>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</si>
  <si>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</si>
  <si>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</si>
  <si>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</si>
  <si>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</si>
  <si>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</si>
  <si>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</si>
  <si>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</si>
  <si>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</si>
  <si>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</si>
  <si>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</si>
  <si>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</si>
  <si>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</si>
  <si>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</si>
  <si>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</si>
  <si>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</si>
  <si>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</si>
  <si>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</si>
  <si>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</si>
  <si>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</si>
  <si>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</si>
  <si>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</si>
  <si>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</si>
  <si>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</si>
  <si>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</si>
  <si>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</si>
  <si>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</si>
  <si>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</si>
  <si>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</si>
  <si>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</si>
  <si>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</si>
  <si>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</si>
  <si>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</si>
  <si>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</si>
  <si>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</si>
  <si>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</si>
  <si>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</si>
  <si>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</si>
  <si>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</si>
  <si>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</si>
  <si>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</si>
  <si>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</si>
  <si>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</si>
  <si>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</si>
  <si>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</si>
  <si>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</si>
  <si>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</si>
  <si>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</si>
  <si>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</si>
  <si>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</si>
  <si>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</si>
  <si>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</si>
  <si>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</si>
  <si>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</si>
  <si>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</si>
  <si>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</si>
  <si>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</si>
  <si>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</si>
  <si>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</si>
  <si>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</si>
  <si>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</si>
  <si>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</si>
  <si>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</si>
  <si>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</si>
  <si>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</si>
  <si>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</si>
  <si>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</si>
  <si>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</si>
  <si>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</si>
  <si>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</si>
  <si>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</si>
  <si>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</si>
  <si>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</si>
  <si>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</si>
  <si>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</si>
  <si>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</si>
  <si>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</si>
  <si>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</si>
  <si>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</si>
  <si>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</si>
  <si>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</si>
  <si>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</si>
  <si>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</si>
  <si>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</si>
  <si>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</si>
  <si>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</si>
  <si>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</si>
  <si>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</si>
  <si>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</si>
  <si>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</si>
  <si>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</si>
  <si>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</si>
  <si>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</si>
  <si>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</si>
  <si>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</si>
  <si>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</si>
  <si>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</si>
  <si>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</si>
  <si>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</si>
  <si>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</si>
  <si>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</si>
  <si>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</si>
  <si>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</si>
  <si>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</si>
  <si>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</si>
  <si>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</si>
  <si>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</si>
  <si>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</si>
  <si>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</si>
  <si>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</si>
  <si>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</si>
  <si>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</si>
  <si>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</si>
  <si>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</si>
  <si>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</si>
  <si>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</si>
  <si>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</si>
  <si>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</si>
  <si>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</si>
  <si>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</si>
  <si>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</si>
  <si>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</si>
  <si>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</si>
  <si>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</si>
  <si>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</si>
  <si>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</si>
  <si>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</si>
  <si>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</si>
  <si>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</si>
  <si>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</si>
  <si>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</si>
  <si>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</si>
  <si>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</si>
  <si>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</si>
  <si>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</si>
  <si>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</si>
  <si>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</si>
  <si>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</si>
  <si>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</si>
  <si>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</si>
  <si>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</si>
  <si>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</si>
  <si>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</si>
  <si>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</si>
  <si>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</si>
  <si>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</si>
  <si>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</si>
  <si>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</si>
  <si>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</si>
  <si>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</si>
  <si>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</si>
  <si>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</si>
  <si>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</si>
  <si>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</si>
  <si>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</si>
  <si>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</si>
  <si>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</si>
  <si>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</si>
  <si>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</si>
  <si>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</si>
  <si>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</si>
  <si>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</si>
  <si>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</si>
  <si>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</si>
  <si>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</si>
  <si>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</si>
  <si>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</si>
  <si>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</si>
  <si>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</si>
  <si>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</si>
  <si>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</si>
  <si>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</si>
  <si>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</si>
  <si>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</si>
  <si>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</si>
  <si>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</si>
  <si>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</si>
  <si>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</si>
  <si>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</si>
  <si>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</si>
  <si>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</si>
  <si>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</si>
  <si>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</si>
  <si>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</si>
  <si>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</si>
  <si>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</si>
  <si>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</si>
  <si>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</si>
  <si>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</si>
  <si>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</si>
  <si>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</si>
  <si>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</si>
  <si>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</si>
  <si>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</si>
  <si>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</si>
  <si>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</si>
  <si>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</si>
  <si>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</si>
  <si>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</si>
  <si>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</si>
  <si>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</si>
  <si>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</si>
  <si>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</si>
  <si>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</si>
  <si>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</si>
  <si>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</si>
  <si>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</si>
  <si>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</si>
  <si>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</si>
  <si>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</si>
  <si>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</si>
  <si>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</si>
  <si>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</si>
  <si>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</si>
  <si>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</si>
  <si>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</si>
  <si>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</si>
  <si>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</si>
  <si>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</si>
  <si>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</si>
  <si>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</si>
  <si>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</si>
  <si>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</si>
  <si>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</si>
  <si>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</si>
  <si>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</si>
  <si>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</si>
  <si>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</si>
  <si>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</si>
  <si>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</si>
  <si>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</si>
  <si>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</si>
  <si>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</si>
  <si>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</si>
  <si>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</si>
  <si>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</si>
  <si>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</si>
  <si>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</si>
  <si>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</si>
  <si>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</si>
  <si>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</si>
  <si>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</si>
  <si>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</si>
  <si>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</si>
  <si>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</si>
  <si>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</si>
  <si>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</si>
  <si>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</si>
  <si>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</si>
  <si>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</si>
  <si>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</si>
  <si>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</si>
  <si>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</si>
  <si>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</si>
  <si>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</si>
  <si>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</si>
  <si>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</si>
  <si>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</si>
  <si>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</si>
  <si>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</si>
  <si>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</si>
  <si>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</si>
  <si>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</si>
  <si>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</si>
  <si>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</si>
  <si>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</si>
  <si>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</si>
  <si>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</si>
  <si>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</si>
  <si>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</si>
  <si>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</si>
  <si>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</si>
  <si>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</si>
  <si>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</si>
  <si>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</si>
  <si>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</si>
  <si>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</si>
  <si>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</si>
  <si>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</si>
  <si>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</si>
  <si>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</si>
  <si>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</si>
  <si>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</si>
  <si>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</si>
  <si>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</si>
  <si>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</si>
  <si>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</si>
  <si>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</si>
  <si>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</si>
  <si>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</si>
  <si>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</si>
  <si>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</si>
  <si>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</si>
  <si>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</si>
  <si>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</si>
  <si>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</si>
  <si>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</si>
  <si>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</si>
  <si>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</si>
  <si>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</si>
  <si>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</si>
  <si>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</si>
  <si>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</si>
  <si>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</si>
  <si>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</si>
  <si>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</si>
  <si>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</si>
  <si>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</si>
  <si>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</si>
  <si>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</si>
  <si>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</si>
  <si>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</si>
  <si>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</si>
  <si>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</si>
  <si>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</si>
  <si>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</si>
  <si>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</si>
  <si>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</si>
  <si>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</si>
  <si>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</si>
  <si>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</si>
  <si>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</si>
  <si>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</si>
  <si>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</si>
  <si>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</si>
  <si>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</si>
  <si>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</si>
  <si>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</si>
  <si>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</si>
  <si>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</si>
  <si>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</si>
  <si>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</si>
  <si>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</si>
  <si>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</si>
  <si>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</si>
  <si>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</si>
  <si>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</si>
  <si>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</si>
  <si>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</si>
  <si>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</si>
  <si>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</si>
  <si>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</si>
  <si>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</si>
  <si>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</si>
  <si>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</si>
  <si>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</si>
  <si>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</si>
  <si>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</si>
  <si>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</si>
  <si>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</si>
  <si>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</si>
  <si>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</si>
  <si>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</si>
  <si>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</si>
  <si>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</si>
  <si>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</si>
  <si>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</si>
  <si>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</si>
  <si>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</si>
  <si>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</si>
  <si>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</si>
  <si>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</si>
  <si>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</si>
  <si>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</si>
  <si>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</si>
  <si>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</si>
  <si>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</si>
  <si>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</si>
  <si>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</si>
  <si>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</si>
  <si>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</si>
  <si>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</si>
  <si>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</si>
  <si>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</si>
  <si>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</si>
  <si>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</si>
  <si>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</si>
  <si>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</si>
  <si>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</si>
  <si>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</si>
  <si>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</si>
  <si>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</si>
  <si>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</si>
  <si>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</si>
  <si>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</si>
  <si>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</si>
  <si>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</si>
  <si>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</si>
  <si>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</si>
  <si>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</si>
  <si>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</si>
  <si>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</si>
  <si>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</si>
  <si>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</si>
  <si>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</si>
  <si>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</si>
  <si>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</si>
  <si>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</si>
  <si>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</si>
  <si>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</si>
  <si>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</si>
  <si>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</si>
  <si>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</si>
  <si>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</si>
  <si>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</si>
  <si>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</si>
  <si>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</si>
  <si>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</si>
  <si>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</si>
  <si>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</si>
  <si>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</si>
  <si>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</si>
  <si>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</si>
  <si>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</si>
  <si>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</si>
  <si>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</si>
  <si>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</si>
  <si>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</si>
  <si>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</si>
  <si>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</si>
  <si>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</si>
  <si>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</si>
  <si>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</si>
  <si>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</si>
  <si>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</si>
  <si>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</si>
  <si>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</si>
  <si>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</si>
  <si>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</si>
  <si>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</si>
  <si>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</si>
  <si>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</si>
  <si>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</si>
  <si>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</si>
  <si>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</si>
  <si>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</si>
  <si>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</si>
  <si>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</si>
  <si>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</si>
  <si>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</si>
  <si>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</si>
  <si>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</si>
  <si>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</si>
  <si>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</si>
  <si>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</si>
  <si>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</si>
  <si>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</si>
  <si>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</si>
  <si>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</si>
  <si>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</si>
  <si>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</si>
  <si>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</si>
  <si>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</si>
  <si>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</si>
  <si>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</si>
  <si>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</si>
  <si>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</si>
  <si>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</si>
  <si>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</si>
  <si>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</si>
  <si>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</si>
  <si>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</si>
  <si>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</si>
  <si>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</si>
  <si>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</si>
  <si>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</si>
  <si>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</si>
  <si>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</si>
  <si>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</si>
  <si>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</si>
  <si>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</si>
  <si>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</si>
  <si>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</si>
  <si>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</si>
  <si>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</si>
  <si>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</si>
  <si>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</si>
  <si>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</si>
  <si>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</si>
  <si>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</si>
  <si>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</si>
  <si>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</si>
  <si>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</si>
  <si>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</si>
  <si>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</si>
  <si>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</si>
  <si>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</si>
  <si>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</si>
  <si>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</si>
  <si>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</si>
  <si>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</si>
  <si>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</si>
  <si>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</si>
  <si>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</si>
  <si>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</si>
  <si>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</si>
  <si>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</si>
  <si>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</si>
  <si>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</si>
  <si>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</si>
  <si>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</si>
  <si>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</si>
  <si>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</si>
  <si>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</si>
  <si>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</si>
  <si>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</si>
  <si>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</si>
  <si>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</si>
  <si>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</si>
  <si>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</si>
  <si>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</si>
  <si>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</si>
  <si>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</si>
  <si>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</si>
  <si>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</si>
  <si>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</si>
  <si>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</si>
  <si>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</si>
  <si>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</si>
  <si>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</si>
  <si>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</si>
  <si>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</si>
  <si>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</si>
  <si>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</si>
  <si>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</si>
  <si>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</si>
  <si>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</si>
  <si>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</si>
  <si>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</si>
  <si>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</si>
  <si>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</si>
  <si>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</si>
  <si>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</si>
  <si>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</si>
  <si>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</si>
  <si>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</si>
  <si>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</si>
  <si>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</si>
  <si>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</si>
  <si>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</si>
  <si>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</si>
  <si>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</si>
  <si>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</si>
  <si>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</si>
  <si>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</si>
  <si>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</si>
  <si>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</si>
  <si>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</si>
  <si>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</si>
  <si>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</si>
  <si>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</si>
  <si>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</si>
  <si>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</si>
  <si>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</si>
  <si>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</si>
  <si>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</si>
  <si>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</si>
  <si>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</si>
  <si>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</si>
  <si>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</si>
  <si>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</si>
  <si>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</si>
  <si>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</si>
  <si>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</si>
  <si>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</si>
  <si>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</si>
  <si>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</si>
  <si>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</si>
  <si>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</si>
  <si>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</si>
  <si>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</si>
  <si>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</si>
  <si>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</si>
  <si>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</si>
  <si>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</si>
  <si>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</si>
  <si>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</si>
  <si>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</si>
  <si>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</si>
  <si>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</si>
  <si>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</si>
  <si>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</si>
  <si>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</si>
  <si>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</si>
  <si>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</si>
  <si>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</si>
  <si>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</si>
  <si>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</si>
  <si>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</si>
  <si>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</si>
  <si>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</si>
  <si>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</si>
  <si>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</si>
  <si>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</si>
  <si>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</si>
  <si>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</si>
  <si>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</si>
  <si>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</si>
  <si>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</si>
  <si>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</si>
  <si>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</si>
  <si>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</si>
  <si>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</si>
  <si>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</si>
  <si>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</si>
  <si>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</si>
  <si>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</si>
  <si>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</si>
  <si>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</si>
  <si>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</si>
  <si>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</si>
  <si>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</si>
  <si>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</si>
  <si>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</si>
  <si>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</si>
  <si>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</si>
  <si>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</si>
  <si>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</si>
  <si>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</si>
  <si>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</si>
  <si>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</si>
  <si>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</si>
  <si>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</si>
  <si>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</si>
  <si>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</si>
  <si>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</si>
  <si>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</si>
  <si>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</si>
  <si>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</si>
  <si>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</si>
  <si>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</si>
  <si>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</si>
  <si>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</si>
  <si>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</si>
  <si>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</si>
  <si>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</si>
  <si>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</si>
  <si>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</si>
  <si>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</si>
  <si>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</si>
  <si>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</si>
  <si>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</si>
  <si>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</si>
  <si>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</si>
  <si>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</si>
  <si>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</si>
  <si>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</si>
  <si>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</si>
  <si>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</si>
  <si>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</si>
  <si>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</si>
  <si>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</si>
  <si>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</si>
  <si>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</si>
  <si>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</si>
  <si>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</si>
  <si>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</si>
  <si>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</si>
  <si>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</si>
  <si>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</si>
  <si>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</si>
  <si>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</si>
  <si>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</si>
  <si>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</si>
  <si>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</si>
  <si>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</si>
  <si>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</si>
  <si>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</si>
  <si>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</si>
  <si>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</si>
  <si>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</si>
  <si>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</si>
  <si>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</si>
  <si>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</si>
  <si>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</si>
  <si>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</si>
  <si>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</si>
  <si>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</si>
  <si>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</si>
  <si>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</si>
  <si>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</si>
  <si>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</si>
  <si>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</si>
  <si>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</si>
  <si>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</si>
  <si>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</si>
  <si>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</si>
  <si>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</si>
  <si>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</si>
  <si>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</si>
  <si>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</si>
  <si>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</si>
  <si>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</si>
  <si>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</si>
  <si>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</si>
  <si>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</si>
  <si>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</si>
  <si>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</si>
  <si>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</si>
  <si>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</si>
  <si>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</si>
  <si>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</si>
  <si>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</si>
  <si>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</si>
  <si>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</si>
  <si>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</si>
  <si>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</si>
  <si>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</si>
  <si>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</si>
  <si>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</si>
  <si>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</si>
  <si>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</si>
  <si>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</si>
  <si>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</si>
  <si>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</si>
  <si>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</si>
  <si>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</si>
  <si>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</si>
  <si>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</si>
  <si>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</si>
  <si>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</si>
  <si>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</si>
  <si>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</si>
  <si>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</si>
  <si>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</si>
  <si>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</si>
  <si>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</si>
  <si>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</si>
  <si>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</si>
  <si>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</si>
  <si>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</si>
  <si>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</si>
  <si>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</si>
  <si>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</si>
  <si>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</si>
  <si>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</si>
  <si>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</si>
  <si>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</si>
  <si>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</si>
  <si>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</si>
  <si>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</si>
  <si>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</si>
  <si>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</si>
  <si>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</si>
  <si>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</si>
  <si>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</si>
  <si>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</si>
  <si>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</si>
  <si>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</si>
  <si>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</si>
  <si>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</si>
  <si>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</si>
  <si>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</si>
  <si>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</si>
  <si>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</si>
  <si>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</si>
  <si>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</si>
  <si>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</si>
  <si>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</si>
  <si>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</si>
  <si>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</si>
  <si>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</si>
  <si>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</si>
  <si>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</si>
  <si>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</si>
  <si>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</si>
  <si>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</si>
  <si>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</si>
  <si>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</si>
  <si>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</si>
  <si>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</si>
  <si>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</si>
  <si>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</si>
  <si>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</si>
  <si>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</si>
  <si>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</si>
  <si>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</si>
  <si>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</si>
  <si>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</si>
  <si>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</si>
  <si>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</si>
  <si>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</si>
  <si>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</si>
  <si>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</si>
  <si>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</si>
  <si>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</si>
  <si>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</si>
  <si>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</si>
  <si>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</si>
  <si>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</si>
  <si>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</si>
  <si>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</si>
  <si>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</si>
  <si>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</si>
  <si>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</si>
  <si>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</si>
  <si>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</si>
  <si>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</si>
  <si>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</si>
  <si>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</si>
  <si>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</si>
  <si>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</si>
  <si>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</si>
  <si>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</si>
  <si>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</si>
  <si>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</si>
  <si>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</si>
  <si>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</si>
  <si>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</si>
  <si>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</si>
  <si>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</si>
  <si>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</si>
  <si>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</si>
  <si>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</si>
  <si>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</si>
  <si>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</si>
  <si>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</si>
  <si>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</si>
  <si>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</si>
  <si>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</si>
  <si>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</si>
  <si>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</si>
  <si>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</si>
  <si>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</si>
  <si>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</si>
  <si>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</si>
  <si>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</si>
  <si>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</si>
  <si>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</si>
  <si>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</si>
  <si>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</si>
  <si>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</si>
  <si>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</si>
  <si>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</si>
  <si>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</si>
  <si>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</si>
  <si>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</si>
  <si>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</si>
  <si>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</si>
  <si>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</si>
  <si>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</si>
  <si>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</si>
  <si>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</si>
  <si>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</si>
  <si>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</si>
  <si>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</si>
  <si>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</si>
  <si>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</si>
  <si>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</si>
  <si>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</si>
  <si>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</si>
  <si>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</si>
  <si>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</si>
  <si>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</si>
  <si>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</si>
  <si>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</si>
  <si>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</si>
  <si>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</si>
  <si>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</si>
  <si>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</si>
  <si>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</si>
  <si>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</si>
  <si>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</si>
  <si>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</si>
  <si>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</si>
  <si>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</si>
  <si>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</si>
  <si>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</si>
  <si>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</si>
  <si>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</si>
  <si>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</si>
  <si>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</si>
  <si>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</si>
  <si>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</si>
  <si>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</si>
  <si>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</si>
  <si>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</si>
  <si>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</si>
  <si>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</si>
  <si>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</si>
  <si>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</si>
  <si>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</si>
  <si>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</si>
  <si>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</si>
  <si>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</si>
  <si>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</si>
  <si>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</si>
  <si>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</si>
  <si>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</si>
  <si>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</si>
  <si>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</si>
  <si>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</si>
  <si>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</si>
  <si>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</si>
  <si>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</si>
  <si>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</si>
  <si>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</si>
  <si>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</si>
  <si>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</si>
  <si>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</si>
  <si>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</si>
  <si>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</si>
  <si>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</si>
  <si>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</si>
  <si>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</si>
  <si>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</si>
  <si>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</si>
  <si>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</si>
  <si>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</si>
  <si>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</si>
  <si>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</si>
  <si>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</si>
  <si>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</si>
  <si>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</si>
  <si>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</si>
  <si>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</si>
  <si>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</si>
  <si>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</si>
  <si>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</si>
  <si>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</si>
  <si>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</si>
  <si>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</si>
  <si>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</si>
  <si>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</si>
  <si>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</si>
  <si>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</si>
  <si>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</si>
  <si>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</si>
  <si>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</si>
  <si>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</si>
  <si>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</si>
  <si>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</si>
  <si>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</si>
  <si>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</si>
  <si>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</si>
  <si>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</si>
  <si>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</si>
  <si>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</si>
  <si>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</si>
  <si>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</si>
  <si>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</si>
  <si>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</si>
  <si>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</si>
  <si>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</si>
  <si>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</si>
  <si>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</si>
  <si>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</si>
  <si>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</si>
  <si>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</si>
  <si>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</si>
  <si>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</si>
  <si>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</si>
  <si>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</si>
  <si>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</si>
  <si>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</si>
  <si>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</si>
  <si>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</si>
  <si>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</si>
  <si>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</si>
  <si>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</si>
  <si>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</si>
  <si>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</si>
  <si>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</si>
  <si>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</si>
  <si>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</si>
  <si>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</si>
  <si>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</si>
  <si>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</si>
  <si>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</si>
  <si>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</si>
  <si>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</si>
  <si>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</si>
  <si>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</si>
  <si>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</si>
  <si>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</si>
  <si>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</si>
  <si>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</si>
  <si>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</si>
  <si>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</si>
  <si>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</si>
  <si>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</si>
  <si>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</si>
  <si>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</si>
  <si>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</si>
  <si>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</si>
  <si>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</si>
  <si>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</si>
  <si>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</si>
  <si>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</si>
  <si>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</si>
  <si>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</si>
  <si>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</si>
  <si>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</si>
  <si>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</si>
  <si>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</si>
  <si>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</si>
  <si>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</si>
  <si>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</si>
  <si>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</si>
  <si>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</si>
  <si>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</si>
  <si>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</si>
  <si>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</si>
  <si>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</si>
  <si>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</si>
  <si>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</si>
  <si>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</si>
  <si>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</si>
  <si>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</si>
  <si>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</si>
  <si>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</si>
  <si>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</si>
  <si>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</si>
  <si>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</si>
  <si>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</si>
  <si>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</si>
  <si>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</si>
  <si>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</si>
  <si>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</si>
  <si>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</si>
  <si>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</si>
  <si>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</si>
  <si>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</si>
  <si>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</si>
  <si>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</si>
  <si>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</si>
  <si>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</si>
  <si>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</si>
  <si>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</si>
  <si>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</si>
  <si>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</si>
  <si>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</si>
  <si>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</si>
  <si>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</si>
  <si>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</si>
  <si>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</si>
  <si>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</si>
  <si>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</si>
  <si>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</si>
  <si>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</si>
  <si>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</si>
  <si>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</si>
  <si>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</si>
  <si>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</si>
  <si>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</si>
  <si>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</si>
  <si>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</si>
  <si>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</si>
  <si>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</si>
  <si>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</si>
  <si>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</si>
  <si>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</si>
  <si>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</si>
  <si>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</si>
  <si>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</si>
  <si>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</si>
  <si>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</si>
  <si>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</si>
  <si>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</si>
  <si>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</si>
  <si>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</si>
  <si>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</si>
  <si>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</si>
  <si>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</si>
  <si>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</si>
  <si>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</si>
  <si>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</si>
  <si>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</si>
  <si>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</si>
  <si>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</si>
  <si>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</si>
  <si>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</si>
  <si>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</si>
  <si>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</si>
  <si>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</si>
  <si>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</si>
  <si>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</si>
  <si>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</si>
  <si>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</si>
  <si>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</si>
  <si>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</si>
  <si>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</si>
  <si>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</si>
  <si>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</si>
  <si>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</si>
  <si>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</si>
  <si>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</si>
  <si>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</si>
  <si>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</si>
  <si>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</si>
  <si>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</si>
  <si>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</si>
  <si>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</si>
  <si>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</si>
  <si>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</si>
  <si>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</si>
  <si>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</si>
  <si>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</si>
  <si>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</si>
  <si>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</si>
  <si>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</si>
  <si>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</si>
  <si>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</si>
  <si>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</si>
  <si>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</si>
  <si>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</si>
  <si>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</si>
  <si>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</si>
  <si>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</si>
  <si>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</si>
  <si>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</si>
  <si>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</si>
  <si>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</si>
  <si>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</si>
  <si>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</si>
  <si>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</si>
  <si>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</si>
  <si>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</si>
  <si>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</si>
  <si>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</si>
  <si>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</si>
  <si>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</si>
  <si>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</si>
  <si>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</si>
  <si>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</si>
  <si>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</si>
  <si>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</si>
  <si>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</si>
  <si>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</si>
  <si>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</si>
  <si>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</si>
  <si>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</si>
  <si>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</si>
  <si>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</si>
  <si>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</si>
  <si>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</si>
  <si>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</si>
  <si>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</si>
  <si>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</si>
  <si>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</si>
  <si>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</si>
  <si>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</si>
  <si>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</si>
  <si>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</si>
  <si>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</si>
  <si>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</si>
  <si>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</si>
  <si>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</si>
  <si>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</si>
  <si>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</si>
  <si>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</si>
  <si>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</si>
  <si>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</si>
  <si>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</si>
  <si>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</si>
  <si>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</si>
  <si>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</si>
  <si>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</si>
  <si>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</si>
  <si>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</si>
  <si>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</si>
  <si>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</si>
  <si>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</si>
  <si>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</si>
  <si>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</si>
  <si>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</si>
  <si>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</si>
  <si>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</si>
  <si>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</si>
  <si>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</si>
  <si>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</si>
  <si>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</si>
  <si>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</si>
  <si>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</si>
  <si>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</si>
  <si>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</si>
  <si>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</si>
  <si>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</si>
  <si>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</si>
  <si>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</si>
  <si>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</si>
  <si>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</si>
  <si>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</si>
  <si>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</si>
  <si>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</si>
  <si>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</si>
  <si>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</si>
  <si>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</si>
  <si>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</si>
  <si>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</si>
  <si>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</si>
  <si>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</si>
  <si>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</si>
  <si>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</si>
  <si>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</si>
  <si>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</si>
  <si>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</si>
  <si>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</si>
  <si>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</si>
  <si>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</si>
  <si>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</si>
  <si>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</si>
  <si>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</si>
  <si>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</si>
  <si>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</si>
  <si>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</si>
  <si>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</si>
  <si>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</si>
  <si>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</si>
  <si>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</si>
  <si>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</si>
  <si>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</si>
  <si>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</si>
  <si>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</si>
  <si>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</si>
  <si>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</si>
  <si>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</si>
  <si>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</si>
  <si>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</si>
  <si>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</si>
  <si>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</si>
  <si>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</si>
  <si>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</si>
  <si>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</si>
  <si>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</si>
  <si>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</si>
  <si>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</si>
  <si>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</si>
  <si>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</si>
  <si>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</si>
  <si>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</si>
  <si>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</si>
  <si>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</si>
  <si>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</si>
  <si>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</si>
  <si>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</si>
  <si>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</si>
  <si>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</si>
  <si>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</si>
  <si>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</si>
  <si>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</si>
  <si>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</si>
  <si>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</si>
  <si>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</si>
  <si>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</si>
  <si>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</si>
  <si>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</si>
  <si>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</si>
  <si>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</si>
  <si>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</si>
  <si>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</si>
  <si>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</si>
  <si>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</si>
  <si>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</si>
  <si>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</si>
  <si>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</si>
  <si>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</si>
  <si>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</si>
  <si>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</si>
  <si>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</si>
  <si>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</si>
  <si>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</si>
  <si>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</si>
  <si>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</si>
  <si>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</si>
  <si>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</si>
  <si>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</si>
  <si>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</si>
  <si>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</si>
  <si>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</si>
  <si>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</si>
  <si>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</si>
  <si>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</si>
  <si>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</si>
  <si>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</si>
  <si>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</si>
  <si>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</si>
  <si>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</si>
  <si>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</si>
  <si>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</si>
  <si>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</si>
  <si>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</si>
  <si>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</si>
  <si>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</si>
  <si>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</si>
  <si>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</si>
  <si>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</si>
  <si>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</si>
  <si>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</si>
  <si>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</si>
  <si>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</si>
  <si>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</si>
  <si>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</si>
  <si>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</si>
  <si>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</si>
  <si>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</si>
  <si>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</si>
  <si>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</si>
  <si>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</si>
  <si>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</si>
  <si>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</si>
  <si>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</si>
  <si>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</si>
  <si>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</si>
  <si>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</si>
  <si>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</si>
  <si>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</si>
  <si>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</si>
  <si>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</si>
  <si>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</si>
  <si>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</si>
  <si>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</si>
  <si>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</si>
  <si>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</si>
  <si>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</si>
  <si>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</si>
  <si>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</si>
  <si>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</si>
  <si>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</si>
  <si>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</si>
  <si>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</si>
  <si>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</si>
  <si>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</si>
  <si>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</si>
  <si>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</si>
  <si>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</si>
  <si>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</si>
  <si>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</si>
  <si>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</si>
  <si>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</si>
  <si>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</si>
  <si>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</si>
  <si>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</si>
  <si>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</si>
  <si>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</si>
  <si>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</si>
  <si>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</si>
  <si>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</si>
  <si>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</si>
  <si>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</si>
  <si>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</si>
  <si>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</si>
  <si>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</si>
  <si>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</si>
  <si>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</si>
  <si>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</si>
  <si>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</si>
  <si>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</si>
  <si>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</si>
  <si>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</si>
  <si>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</si>
  <si>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</si>
  <si>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</si>
  <si>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</si>
  <si>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</si>
  <si>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</si>
  <si>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</si>
  <si>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</si>
  <si>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</si>
  <si>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</si>
  <si>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</si>
  <si>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</si>
  <si>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</si>
  <si>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</si>
  <si>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</si>
  <si>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</si>
  <si>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</si>
  <si>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</si>
  <si>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</si>
  <si>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</si>
  <si>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</si>
  <si>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</si>
  <si>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</si>
  <si>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</si>
  <si>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</si>
  <si>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</si>
  <si>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</si>
  <si>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</si>
  <si>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</si>
  <si>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</si>
  <si>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</si>
  <si>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</si>
  <si>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</si>
  <si>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</si>
  <si>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</si>
  <si>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</si>
  <si>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</si>
  <si>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</si>
  <si>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</si>
  <si>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</si>
  <si>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</si>
  <si>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</si>
  <si>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</si>
  <si>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</si>
  <si>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</si>
  <si>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</si>
  <si>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</si>
  <si>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</si>
  <si>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</si>
  <si>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</si>
  <si>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</si>
  <si>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</si>
  <si>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</si>
  <si>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</si>
  <si>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</si>
  <si>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</si>
  <si>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</si>
  <si>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</si>
  <si>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</si>
  <si>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</si>
  <si>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</si>
  <si>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</si>
  <si>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</si>
  <si>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</si>
  <si>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</si>
  <si>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</si>
  <si>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</si>
  <si>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</si>
  <si>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</si>
  <si>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</si>
  <si>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</si>
  <si>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</si>
  <si>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</si>
  <si>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</si>
  <si>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</si>
  <si>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</si>
  <si>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</si>
  <si>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</si>
  <si>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</si>
  <si>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</si>
  <si>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</si>
  <si>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</si>
  <si>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</si>
  <si>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</si>
  <si>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</si>
  <si>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</si>
  <si>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</si>
  <si>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</si>
  <si>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</si>
  <si>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</si>
  <si>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</si>
  <si>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</si>
  <si>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</si>
  <si>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</si>
  <si>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</si>
  <si>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</si>
  <si>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</si>
  <si>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</si>
  <si>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</si>
  <si>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</si>
  <si>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</si>
  <si>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</si>
  <si>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</si>
  <si>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</si>
  <si>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</si>
  <si>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</si>
  <si>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</si>
  <si>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</si>
  <si>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</si>
  <si>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</si>
  <si>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</si>
  <si>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</si>
  <si>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</si>
  <si>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</si>
  <si>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</si>
  <si>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</si>
  <si>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</si>
  <si>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</si>
  <si>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</si>
  <si>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</si>
  <si>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</si>
  <si>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</si>
  <si>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</si>
  <si>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</si>
  <si>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</si>
  <si>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</si>
  <si>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</si>
  <si>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</si>
  <si>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</si>
  <si>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</si>
  <si>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</si>
  <si>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</si>
  <si>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</si>
  <si>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</si>
  <si>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</si>
  <si>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</si>
  <si>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</si>
  <si>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</si>
  <si>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</si>
  <si>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</si>
  <si>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</si>
  <si>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</si>
  <si>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</si>
  <si>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</si>
  <si>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</si>
  <si>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</si>
  <si>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</si>
  <si>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</si>
  <si>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</si>
  <si>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</si>
  <si>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</si>
  <si>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</si>
  <si>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</si>
  <si>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</si>
  <si>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</si>
  <si>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</si>
  <si>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</si>
  <si>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</si>
  <si>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</si>
  <si>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</si>
  <si>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</si>
  <si>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</si>
  <si>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</si>
  <si>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</si>
  <si>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</si>
  <si>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</si>
  <si>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</si>
  <si>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</si>
  <si>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</si>
  <si>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</si>
  <si>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</si>
  <si>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</si>
  <si>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</si>
  <si>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</si>
  <si>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</si>
  <si>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</si>
  <si>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</si>
  <si>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</si>
  <si>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</si>
  <si>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</si>
  <si>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</si>
  <si>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</si>
  <si>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</si>
  <si>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</si>
  <si>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</si>
  <si>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</si>
  <si>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</si>
  <si>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</si>
  <si>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</si>
  <si>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</si>
  <si>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</si>
  <si>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</si>
  <si>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</si>
  <si>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</si>
  <si>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</si>
  <si>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</si>
  <si>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</si>
  <si>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</si>
  <si>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</si>
  <si>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</si>
  <si>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</si>
  <si>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</si>
  <si>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</si>
  <si>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</si>
  <si>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</si>
  <si>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</si>
  <si>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</si>
  <si>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</si>
  <si>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</si>
  <si>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</si>
  <si>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</si>
  <si>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</si>
  <si>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</si>
  <si>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</si>
  <si>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</si>
  <si>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</si>
  <si>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</si>
  <si>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</si>
  <si>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</si>
  <si>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</si>
  <si>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</si>
  <si>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</si>
  <si>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</si>
  <si>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</si>
  <si>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</si>
  <si>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</si>
  <si>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</si>
  <si>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</si>
  <si>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</si>
  <si>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</si>
  <si>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</si>
  <si>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</si>
  <si>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</si>
  <si>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</si>
  <si>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</si>
  <si>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</si>
  <si>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</si>
  <si>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</si>
  <si>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</si>
  <si>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</si>
  <si>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</si>
  <si>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</si>
  <si>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</si>
  <si>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</si>
  <si>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</si>
  <si>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</si>
  <si>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</si>
  <si>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</si>
  <si>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</si>
  <si>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</si>
  <si>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</si>
  <si>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</si>
  <si>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</si>
  <si>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</si>
  <si>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</si>
  <si>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</si>
  <si>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</si>
  <si>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</si>
  <si>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</si>
  <si>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</si>
  <si>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</si>
  <si>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</si>
  <si>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</si>
  <si>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</si>
  <si>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</si>
  <si>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</si>
  <si>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</si>
  <si>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</si>
  <si>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</si>
  <si>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</si>
  <si>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</si>
  <si>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</si>
  <si>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</si>
  <si>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</si>
  <si>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</si>
  <si>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</si>
  <si>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</si>
  <si>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</si>
  <si>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</si>
  <si>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</si>
  <si>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</si>
  <si>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</si>
  <si>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</si>
  <si>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</si>
  <si>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</si>
  <si>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</si>
  <si>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</si>
  <si>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</si>
  <si>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</si>
  <si>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</si>
  <si>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</si>
  <si>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</si>
  <si>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</si>
  <si>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</si>
  <si>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</si>
  <si>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</si>
  <si>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</si>
  <si>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</si>
  <si>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</si>
  <si>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</si>
  <si>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</si>
  <si>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</si>
  <si>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</si>
  <si>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</si>
  <si>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</si>
  <si>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</si>
  <si>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</si>
  <si>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</si>
  <si>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</si>
  <si>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</si>
  <si>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</si>
  <si>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</si>
  <si>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</si>
  <si>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</si>
  <si>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</si>
  <si>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</si>
  <si>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</si>
  <si>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</si>
  <si>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</si>
  <si>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</si>
  <si>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</si>
  <si>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</si>
  <si>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</si>
  <si>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</si>
  <si>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</si>
  <si>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</si>
  <si>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</si>
  <si>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</si>
  <si>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</si>
  <si>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</si>
  <si>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</si>
  <si>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</si>
  <si>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</si>
  <si>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</si>
  <si>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</si>
  <si>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</si>
  <si>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</si>
  <si>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</si>
  <si>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</si>
  <si>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</si>
  <si>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</si>
  <si>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</si>
  <si>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</si>
  <si>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</si>
  <si>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</si>
  <si>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</si>
  <si>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</si>
  <si>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</si>
  <si>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</si>
  <si>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</si>
  <si>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</si>
  <si>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</si>
  <si>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</si>
  <si>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</si>
  <si>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</si>
  <si>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</si>
  <si>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</si>
  <si>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</si>
  <si>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</si>
  <si>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</si>
  <si>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</si>
  <si>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</si>
  <si>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</si>
  <si>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</si>
  <si>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</si>
  <si>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</si>
  <si>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</si>
  <si>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</si>
  <si>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</si>
  <si>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</si>
  <si>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</si>
  <si>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</si>
  <si>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</si>
  <si>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</si>
  <si>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</si>
  <si>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</si>
  <si>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</si>
  <si>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</si>
  <si>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</si>
  <si>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</si>
  <si>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</si>
  <si>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</si>
  <si>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</si>
  <si>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</si>
  <si>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</si>
  <si>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</si>
  <si>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</si>
  <si>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</si>
  <si>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</si>
  <si>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</si>
  <si>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</si>
  <si>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</si>
  <si>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</si>
  <si>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</si>
  <si>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</si>
  <si>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</si>
  <si>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</si>
  <si>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</si>
  <si>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</si>
  <si>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</si>
  <si>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</si>
  <si>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</si>
  <si>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</si>
  <si>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</si>
  <si>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</si>
  <si>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</si>
  <si>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</si>
  <si>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</si>
  <si>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</si>
  <si>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</si>
  <si>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</si>
  <si>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</si>
  <si>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</si>
  <si>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</si>
  <si>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</si>
  <si>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</si>
  <si>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</si>
  <si>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</si>
  <si>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</si>
  <si>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</si>
  <si>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</si>
  <si>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</si>
  <si>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</si>
  <si>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</si>
  <si>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</si>
  <si>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</si>
  <si>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</si>
  <si>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</si>
  <si>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</si>
  <si>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</si>
  <si>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</si>
  <si>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</si>
  <si>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</si>
  <si>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</si>
  <si>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</si>
  <si>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</si>
  <si>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</si>
  <si>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</si>
  <si>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</si>
  <si>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</si>
  <si>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</si>
  <si>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</si>
  <si>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</si>
  <si>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</si>
  <si>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</si>
  <si>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</si>
  <si>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</si>
  <si>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</si>
  <si>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</si>
  <si>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</si>
  <si>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</si>
  <si>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</si>
  <si>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</si>
  <si>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</si>
  <si>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</si>
  <si>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</si>
  <si>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</si>
  <si>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</si>
  <si>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</si>
  <si>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</si>
  <si>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</si>
  <si>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</si>
  <si>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</si>
  <si>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</si>
  <si>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</si>
  <si>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</si>
  <si>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</si>
  <si>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</si>
  <si>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</si>
  <si>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</si>
  <si>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</si>
  <si>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</si>
  <si>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</si>
  <si>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</si>
  <si>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</si>
  <si>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</si>
  <si>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</si>
  <si>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</si>
  <si>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</si>
  <si>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</si>
  <si>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</si>
  <si>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</si>
  <si>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</si>
  <si>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</si>
  <si>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</si>
  <si>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</si>
  <si>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</si>
  <si>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</si>
  <si>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</si>
  <si>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</si>
  <si>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</si>
  <si>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</si>
  <si>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</si>
  <si>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</si>
  <si>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</si>
  <si>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</si>
  <si>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</si>
  <si>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</si>
  <si>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</si>
  <si>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</si>
  <si>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</si>
  <si>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</si>
  <si>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</si>
  <si>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</si>
  <si>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</si>
  <si>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</si>
  <si>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</si>
  <si>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</si>
  <si>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</si>
  <si>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</si>
  <si>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</si>
  <si>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</si>
  <si>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</si>
  <si>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</si>
  <si>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</si>
  <si>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</si>
  <si>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</si>
  <si>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</si>
  <si>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</si>
  <si>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</si>
  <si>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</si>
  <si>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</si>
  <si>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</si>
  <si>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</si>
  <si>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</si>
  <si>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</si>
  <si>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</si>
  <si>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</si>
  <si>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</si>
  <si>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</si>
  <si>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</si>
  <si>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</si>
  <si>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</si>
  <si>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</si>
  <si>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</si>
  <si>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</si>
  <si>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</si>
  <si>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</si>
  <si>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</si>
  <si>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</si>
  <si>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</si>
  <si>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</si>
  <si>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</si>
  <si>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</si>
  <si>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</si>
  <si>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</si>
  <si>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</si>
  <si>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</si>
  <si>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</si>
  <si>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</si>
  <si>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</si>
  <si>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</si>
  <si>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</si>
  <si>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</si>
  <si>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</si>
  <si>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</si>
  <si>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</si>
  <si>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</si>
  <si>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</si>
  <si>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</si>
  <si>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</si>
  <si>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</si>
  <si>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</si>
  <si>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</si>
  <si>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</si>
  <si>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</si>
  <si>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</si>
  <si>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</si>
  <si>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</si>
  <si>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</si>
  <si>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</si>
  <si>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</si>
  <si>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</si>
  <si>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</si>
  <si>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</si>
  <si>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</si>
  <si>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</si>
  <si>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</si>
  <si>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</si>
  <si>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</si>
  <si>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</si>
  <si>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</si>
  <si>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</si>
  <si>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</si>
  <si>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</si>
  <si>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</si>
  <si>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</si>
  <si>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</si>
  <si>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</si>
  <si>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</si>
  <si>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</si>
  <si>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</si>
  <si>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</si>
  <si>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</si>
  <si>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</si>
  <si>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</si>
  <si>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</si>
  <si>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</si>
  <si>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</si>
  <si>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</si>
  <si>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</si>
  <si>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</si>
  <si>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</si>
  <si>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</si>
  <si>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</si>
  <si>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</si>
  <si>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</si>
  <si>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</si>
  <si>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</si>
  <si>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</si>
  <si>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</si>
  <si>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</si>
  <si>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</si>
  <si>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</si>
  <si>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</si>
  <si>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</si>
  <si>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</si>
  <si>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</si>
  <si>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</si>
  <si>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</si>
  <si>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</si>
  <si>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</si>
  <si>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</si>
  <si>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</si>
  <si>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</si>
  <si>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</si>
  <si>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</si>
  <si>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</si>
  <si>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</si>
  <si>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</si>
  <si>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</si>
  <si>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</si>
  <si>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</si>
  <si>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</si>
  <si>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</si>
  <si>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</si>
  <si>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</si>
  <si>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</si>
  <si>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</si>
  <si>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</si>
  <si>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</si>
  <si>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</si>
  <si>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</si>
  <si>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</si>
  <si>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</si>
  <si>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</si>
  <si>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</si>
  <si>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</si>
  <si>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</si>
  <si>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</si>
  <si>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</si>
  <si>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</si>
  <si>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</si>
  <si>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</si>
  <si>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</si>
  <si>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</si>
  <si>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</si>
  <si>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</si>
  <si>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</si>
  <si>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</si>
  <si>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</si>
  <si>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</si>
  <si>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</si>
  <si>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</si>
  <si>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</si>
  <si>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</si>
  <si>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</si>
  <si>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</si>
  <si>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</si>
  <si>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</si>
  <si>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</si>
  <si>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</si>
  <si>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</si>
  <si>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</si>
  <si>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</si>
  <si>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</si>
  <si>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</si>
  <si>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</si>
  <si>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</si>
  <si>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</si>
  <si>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</si>
  <si>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</si>
  <si>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</si>
  <si>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</si>
  <si>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</si>
  <si>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</si>
  <si>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</si>
  <si>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</si>
  <si>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</si>
  <si>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</si>
  <si>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</si>
  <si>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</si>
  <si>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</si>
  <si>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</si>
  <si>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</si>
  <si>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</si>
  <si>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</si>
  <si>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</si>
  <si>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</si>
  <si>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</si>
  <si>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</si>
  <si>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</si>
  <si>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</si>
  <si>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</si>
  <si>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</si>
  <si>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</si>
  <si>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</si>
  <si>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</si>
  <si>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</si>
  <si>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</si>
  <si>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</si>
  <si>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</si>
  <si>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</si>
  <si>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</si>
  <si>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</si>
  <si>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</si>
  <si>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</si>
  <si>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</si>
  <si>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</si>
  <si>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</si>
  <si>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</si>
  <si>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</si>
  <si>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</si>
  <si>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</si>
  <si>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</si>
  <si>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</si>
  <si>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</si>
  <si>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</si>
  <si>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</si>
  <si>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</si>
  <si>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</si>
  <si>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</si>
  <si>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</si>
  <si>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</si>
  <si>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</si>
  <si>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</si>
  <si>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</si>
  <si>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</si>
  <si>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</si>
  <si>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</si>
  <si>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</si>
  <si>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</si>
  <si>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</si>
  <si>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</si>
  <si>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</si>
  <si>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</si>
  <si>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</si>
  <si>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</si>
  <si>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</si>
  <si>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</si>
  <si>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</si>
  <si>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</si>
  <si>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</si>
  <si>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</si>
  <si>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</si>
  <si>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</si>
  <si>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</si>
  <si>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</si>
  <si>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</si>
  <si>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</si>
  <si>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</si>
  <si>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</si>
  <si>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</si>
  <si>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</si>
  <si>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</si>
  <si>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</si>
  <si>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</si>
  <si>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</si>
  <si>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</si>
  <si>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</si>
  <si>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</si>
  <si>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</si>
  <si>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</si>
  <si>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</si>
  <si>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</si>
  <si>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</si>
  <si>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</si>
  <si>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</si>
  <si>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</si>
  <si>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</si>
  <si>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</si>
  <si>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</si>
  <si>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</si>
  <si>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</si>
  <si>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</si>
  <si>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</si>
  <si>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</si>
  <si>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</si>
  <si>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</si>
  <si>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</si>
  <si>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</si>
  <si>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</si>
  <si>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</si>
  <si>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</si>
  <si>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</si>
  <si>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</si>
  <si>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</si>
  <si>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</si>
  <si>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</si>
  <si>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</si>
  <si>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</si>
  <si>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</si>
  <si>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</si>
  <si>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</si>
  <si>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</si>
  <si>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</si>
  <si>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</si>
  <si>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</si>
  <si>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</si>
  <si>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</si>
  <si>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</si>
  <si>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</si>
  <si>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</si>
  <si>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</si>
  <si>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</si>
  <si>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</si>
  <si>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</si>
  <si>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</si>
  <si>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</si>
  <si>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</si>
  <si>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</si>
  <si>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</si>
  <si>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</si>
  <si>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</si>
  <si>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</si>
  <si>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</si>
  <si>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</si>
  <si>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</si>
  <si>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</si>
  <si>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</si>
  <si>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</si>
  <si>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</si>
  <si>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</si>
  <si>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</si>
  <si>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</si>
  <si>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</si>
  <si>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</si>
  <si>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</si>
  <si>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</si>
  <si>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</si>
  <si>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</si>
  <si>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</si>
  <si>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</si>
  <si>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</si>
  <si>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</si>
  <si>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</si>
  <si>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</si>
  <si>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</si>
  <si>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</si>
  <si>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</si>
  <si>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</si>
  <si>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</si>
  <si>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</si>
  <si>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</si>
  <si>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</si>
  <si>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</si>
  <si>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</si>
  <si>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</si>
  <si>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</si>
  <si>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</si>
  <si>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</si>
  <si>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</si>
  <si>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</si>
  <si>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</si>
  <si>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</si>
  <si>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</si>
  <si>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</si>
  <si>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</si>
  <si>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</si>
  <si>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</si>
  <si>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</si>
  <si>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</si>
  <si>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</si>
  <si>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</si>
  <si>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</si>
  <si>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</si>
  <si>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</si>
  <si>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</si>
  <si>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</si>
  <si>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</si>
  <si>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</si>
  <si>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</si>
  <si>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</si>
  <si>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</si>
  <si>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</si>
  <si>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</si>
  <si>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</si>
  <si>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</si>
  <si>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</si>
  <si>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</si>
  <si>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</si>
  <si>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</si>
  <si>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</si>
  <si>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</si>
  <si>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</si>
  <si>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</si>
  <si>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</si>
  <si>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</si>
  <si>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</si>
  <si>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</si>
  <si>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</si>
  <si>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</si>
  <si>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</si>
  <si>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</si>
  <si>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</si>
  <si>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</si>
  <si>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</si>
  <si>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</si>
  <si>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</si>
  <si>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</si>
  <si>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</si>
  <si>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</si>
  <si>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</si>
  <si>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</si>
  <si>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</si>
  <si>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</si>
  <si>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</si>
  <si>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</si>
  <si>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</si>
  <si>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</si>
  <si>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</si>
  <si>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</si>
  <si>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</si>
  <si>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</si>
  <si>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</si>
  <si>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</si>
  <si>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</si>
  <si>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</si>
  <si>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</si>
  <si>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</si>
  <si>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</si>
  <si>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</si>
  <si>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</si>
  <si>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</si>
  <si>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</si>
  <si>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</si>
  <si>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</si>
  <si>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</si>
  <si>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</si>
  <si>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</si>
  <si>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</si>
  <si>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</si>
  <si>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</si>
  <si>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</si>
  <si>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</si>
  <si>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</si>
  <si>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</si>
  <si>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</si>
  <si>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</si>
  <si>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</si>
  <si>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</si>
  <si>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</si>
  <si>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</si>
  <si>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</si>
  <si>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</si>
  <si>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</si>
  <si>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</si>
  <si>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</si>
  <si>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</si>
  <si>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</si>
  <si>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</si>
  <si>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</si>
  <si>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</si>
  <si>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</si>
  <si>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</si>
  <si>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</si>
  <si>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</si>
  <si>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</si>
  <si>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</si>
  <si>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</si>
  <si>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</si>
  <si>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</si>
  <si>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</si>
  <si>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</si>
  <si>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</si>
  <si>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</si>
  <si>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</si>
  <si>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</si>
  <si>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</si>
  <si>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</si>
  <si>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</si>
  <si>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</si>
  <si>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</si>
  <si>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</si>
  <si>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</si>
  <si>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</si>
  <si>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</si>
  <si>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</si>
  <si>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</si>
  <si>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</si>
  <si>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</si>
  <si>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</si>
  <si>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</si>
  <si>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</si>
  <si>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</si>
  <si>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</si>
  <si>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</si>
  <si>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</si>
  <si>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</si>
  <si>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</si>
  <si>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</si>
  <si>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</si>
  <si>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</si>
  <si>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</si>
  <si>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</si>
  <si>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</si>
  <si>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</si>
  <si>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</si>
  <si>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</si>
  <si>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</si>
  <si>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</si>
  <si>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</si>
  <si>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</si>
  <si>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</si>
  <si>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</si>
  <si>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</si>
  <si>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</si>
  <si>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</si>
  <si>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</si>
  <si>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</si>
  <si>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</si>
  <si>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</si>
  <si>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</si>
  <si>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</si>
  <si>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</si>
  <si>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</si>
  <si>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</si>
  <si>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</si>
  <si>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</si>
  <si>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</si>
  <si>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</si>
  <si>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</si>
  <si>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</si>
  <si>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</si>
  <si>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</si>
  <si>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</si>
  <si>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</si>
  <si>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</si>
  <si>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</si>
  <si>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</si>
  <si>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</si>
  <si>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</si>
  <si>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</si>
  <si>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</si>
  <si>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</si>
  <si>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</si>
  <si>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</si>
  <si>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</si>
  <si>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</si>
  <si>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</si>
  <si>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</si>
  <si>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</si>
  <si>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</si>
  <si>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</si>
  <si>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</si>
  <si>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</si>
  <si>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</si>
  <si>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</si>
  <si>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</si>
  <si>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</si>
  <si>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</si>
  <si>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</si>
  <si>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</si>
  <si>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</si>
  <si>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</si>
  <si>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</si>
  <si>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</si>
  <si>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</si>
  <si>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</si>
  <si>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</si>
  <si>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</si>
  <si>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</si>
  <si>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</si>
  <si>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</si>
  <si>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</si>
  <si>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</si>
  <si>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</si>
  <si>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</si>
  <si>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</si>
  <si>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</si>
  <si>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</si>
  <si>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</si>
  <si>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</si>
  <si>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</si>
  <si>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</si>
  <si>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</si>
  <si>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</si>
  <si>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</si>
  <si>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</si>
  <si>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</si>
  <si>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</si>
  <si>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</si>
  <si>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</si>
  <si>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</si>
  <si>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</si>
  <si>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</si>
  <si>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</si>
  <si>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</si>
  <si>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</si>
  <si>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</si>
  <si>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</si>
  <si>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</si>
  <si>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</si>
  <si>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</si>
  <si>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</si>
  <si>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</si>
  <si>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</si>
  <si>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</si>
  <si>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</si>
  <si>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</si>
  <si>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</si>
  <si>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</si>
  <si>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</si>
  <si>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</si>
  <si>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</si>
  <si>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</si>
  <si>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</si>
  <si>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</si>
  <si>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</si>
  <si>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</si>
  <si>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</si>
  <si>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</si>
  <si>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</si>
  <si>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</si>
  <si>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</si>
  <si>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</si>
  <si>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</si>
  <si>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</si>
  <si>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</si>
  <si>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</si>
  <si>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</si>
  <si>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</si>
  <si>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</si>
  <si>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</si>
  <si>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</si>
  <si>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</si>
  <si>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</si>
  <si>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</si>
  <si>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</si>
  <si>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</si>
  <si>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</si>
  <si>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</si>
  <si>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</si>
  <si>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</si>
  <si>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</si>
  <si>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</si>
  <si>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</si>
  <si>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</si>
  <si>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</si>
  <si>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</si>
  <si>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</si>
  <si>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</si>
  <si>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</si>
  <si>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</si>
  <si>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</si>
  <si>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</si>
  <si>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</si>
  <si>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</si>
  <si>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</si>
  <si>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</si>
  <si>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</si>
  <si>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</si>
  <si>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</si>
  <si>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</si>
  <si>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</si>
  <si>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</si>
  <si>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</si>
  <si>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</si>
  <si>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</si>
  <si>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</si>
  <si>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</si>
  <si>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</si>
  <si>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</si>
  <si>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</si>
  <si>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</si>
  <si>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</si>
  <si>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</si>
  <si>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</si>
  <si>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</si>
  <si>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</si>
  <si>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</si>
  <si>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</si>
  <si>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</si>
  <si>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</si>
  <si>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</si>
  <si>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</si>
  <si>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</si>
  <si>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</si>
  <si>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</si>
  <si>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</si>
  <si>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</si>
  <si>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</si>
  <si>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</si>
  <si>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</si>
  <si>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</si>
  <si>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</si>
  <si>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</si>
  <si>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</si>
  <si>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</si>
  <si>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</si>
  <si>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</si>
  <si>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</si>
  <si>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</si>
  <si>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</si>
  <si>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</si>
  <si>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</si>
  <si>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</si>
  <si>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</si>
  <si>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</si>
  <si>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</si>
  <si>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</si>
  <si>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</si>
  <si>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</si>
  <si>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</si>
  <si>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</si>
  <si>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</si>
  <si>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</si>
  <si>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</si>
  <si>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</si>
  <si>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</si>
  <si>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</si>
  <si>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</si>
  <si>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</si>
  <si>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</si>
  <si>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</si>
  <si>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</si>
  <si>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</si>
  <si>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</si>
  <si>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</si>
  <si>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</si>
  <si>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</si>
  <si>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</si>
  <si>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</si>
  <si>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</si>
  <si>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</si>
  <si>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</si>
  <si>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</si>
  <si>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</si>
  <si>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</si>
  <si>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</si>
  <si>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</si>
  <si>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</si>
  <si>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</si>
  <si>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</si>
  <si>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</si>
  <si>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</si>
  <si>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</si>
  <si>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</si>
  <si>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</si>
  <si>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</si>
  <si>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</si>
  <si>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</si>
  <si>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</si>
  <si>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</si>
  <si>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</si>
  <si>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</si>
  <si>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</si>
  <si>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</si>
  <si>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</si>
  <si>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</si>
  <si>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</si>
  <si>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</si>
  <si>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</si>
  <si>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</si>
  <si>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</si>
  <si>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</si>
  <si>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</si>
  <si>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</si>
  <si>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</si>
  <si>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</si>
  <si>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</si>
  <si>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</si>
  <si>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</si>
  <si>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</si>
  <si>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</si>
  <si>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</si>
  <si>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</si>
  <si>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</si>
  <si>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</si>
  <si>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</si>
  <si>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</si>
  <si>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</si>
  <si>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</si>
  <si>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</si>
  <si>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</si>
  <si>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</si>
  <si>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</si>
  <si>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</si>
  <si>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</si>
  <si>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</si>
  <si>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</si>
  <si>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</si>
  <si>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</si>
  <si>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</si>
  <si>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</si>
  <si>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</si>
  <si>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</si>
  <si>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</si>
  <si>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</si>
  <si>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</si>
  <si>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</si>
  <si>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</si>
  <si>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</si>
  <si>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</si>
  <si>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</si>
  <si>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</si>
  <si>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</si>
  <si>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</si>
  <si>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</si>
  <si>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</si>
  <si>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</si>
  <si>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</si>
  <si>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</si>
  <si>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</si>
  <si>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</si>
  <si>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</si>
  <si>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</si>
  <si>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</si>
  <si>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</si>
  <si>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</si>
  <si>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</si>
  <si>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</si>
  <si>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</si>
  <si>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</si>
  <si>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</si>
  <si>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</si>
  <si>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</si>
  <si>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</si>
  <si>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</si>
  <si>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</si>
  <si>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</si>
  <si>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</si>
  <si>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</si>
  <si>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</si>
  <si>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</si>
  <si>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</si>
  <si>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</si>
  <si>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</si>
  <si>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</si>
  <si>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</si>
  <si>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</si>
  <si>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</si>
  <si>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</si>
  <si>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</si>
  <si>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</si>
  <si>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</si>
  <si>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</si>
  <si>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</si>
  <si>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</si>
  <si>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</si>
  <si>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</si>
  <si>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</si>
  <si>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</si>
  <si>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</si>
  <si>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</si>
  <si>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</si>
  <si>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</si>
  <si>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</si>
  <si>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</si>
  <si>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</si>
  <si>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</si>
  <si>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</si>
  <si>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</si>
  <si>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</si>
  <si>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</si>
  <si>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</si>
  <si>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</si>
  <si>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</si>
  <si>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</si>
  <si>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</si>
  <si>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</si>
  <si>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</si>
  <si>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</si>
  <si>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</si>
  <si>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</si>
  <si>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</si>
  <si>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</si>
  <si>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</si>
  <si>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</si>
  <si>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</si>
  <si>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</si>
  <si>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</si>
  <si>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</si>
  <si>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</si>
  <si>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</si>
  <si>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</si>
  <si>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</si>
  <si>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</si>
  <si>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</si>
  <si>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</si>
  <si>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</si>
  <si>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</si>
  <si>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</si>
  <si>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</si>
  <si>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</si>
  <si>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</si>
  <si>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</si>
  <si>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</si>
  <si>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</si>
  <si>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</si>
  <si>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</si>
  <si>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</si>
  <si>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</si>
  <si>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</si>
  <si>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</si>
  <si>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</si>
  <si>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</si>
  <si>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</si>
  <si>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</si>
  <si>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</si>
  <si>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</si>
  <si>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</si>
  <si>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</si>
  <si>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</si>
  <si>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</si>
  <si>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</si>
  <si>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</si>
  <si>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</si>
  <si>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</si>
  <si>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</si>
  <si>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</si>
  <si>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</si>
  <si>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</si>
  <si>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</si>
  <si>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</si>
  <si>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</si>
  <si>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</si>
  <si>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</si>
  <si>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</si>
  <si>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</si>
  <si>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</si>
  <si>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</si>
  <si>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</si>
  <si>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</si>
  <si>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</si>
  <si>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</si>
  <si>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</si>
  <si>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</si>
  <si>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</si>
  <si>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</si>
  <si>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</si>
  <si>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</si>
  <si>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</si>
  <si>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</si>
  <si>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</si>
  <si>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</si>
  <si>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</si>
  <si>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</si>
  <si>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</si>
  <si>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</si>
  <si>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</si>
  <si>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</si>
  <si>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</si>
  <si>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</si>
  <si>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</si>
  <si>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</si>
  <si>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</si>
  <si>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</si>
  <si>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</si>
  <si>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</si>
  <si>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</si>
  <si>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</si>
  <si>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</si>
  <si>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</si>
  <si>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</si>
  <si>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</si>
  <si>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</si>
  <si>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</si>
  <si>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</si>
  <si>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</si>
  <si>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</si>
  <si>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</si>
  <si>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</si>
  <si>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</si>
  <si>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</si>
  <si>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</si>
  <si>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</si>
  <si>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</si>
  <si>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</si>
  <si>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</si>
  <si>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</si>
  <si>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</si>
  <si>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</si>
  <si>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</si>
  <si>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</si>
  <si>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</si>
  <si>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</si>
  <si>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</si>
  <si>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</si>
  <si>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</si>
  <si>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</si>
  <si>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</si>
  <si>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</si>
  <si>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</si>
  <si>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</si>
  <si>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</si>
  <si>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</si>
  <si>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</si>
  <si>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</si>
  <si>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</si>
  <si>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</si>
  <si>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</si>
  <si>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</si>
  <si>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</si>
  <si>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</si>
  <si>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</si>
  <si>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</si>
  <si>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</si>
  <si>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</si>
  <si>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</si>
  <si>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</si>
  <si>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</si>
  <si>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</si>
  <si>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</si>
  <si>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</si>
  <si>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</si>
  <si>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</si>
  <si>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</si>
  <si>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</si>
  <si>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</si>
  <si>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</si>
  <si>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</si>
  <si>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</si>
  <si>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</si>
  <si>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</si>
  <si>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</si>
  <si>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</si>
  <si>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</si>
  <si>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</si>
  <si>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</si>
  <si>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</si>
  <si>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</si>
  <si>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</si>
  <si>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</si>
  <si>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</si>
  <si>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</si>
  <si>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</si>
  <si>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</si>
  <si>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</si>
  <si>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</si>
  <si>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</si>
  <si>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</si>
  <si>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</si>
  <si>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</si>
  <si>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</si>
  <si>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</si>
  <si>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</si>
  <si>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</si>
  <si>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</si>
  <si>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</si>
  <si>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</si>
  <si>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</si>
  <si>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</si>
  <si>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</si>
  <si>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</si>
  <si>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</si>
  <si>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</si>
  <si>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</si>
  <si>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</si>
  <si>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</si>
  <si>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</si>
  <si>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</si>
  <si>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</si>
  <si>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</si>
  <si>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</si>
  <si>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</si>
  <si>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</si>
  <si>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</si>
  <si>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</si>
  <si>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</si>
  <si>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</si>
  <si>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</si>
  <si>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</si>
  <si>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</si>
  <si>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</si>
  <si>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</si>
  <si>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</si>
  <si>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</si>
  <si>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</si>
  <si>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</si>
  <si>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</si>
  <si>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</si>
  <si>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</si>
  <si>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</si>
  <si>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</si>
  <si>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</si>
  <si>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</si>
  <si>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</si>
  <si>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</si>
  <si>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</si>
  <si>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</si>
  <si>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</si>
  <si>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</si>
  <si>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</si>
  <si>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</si>
  <si>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</si>
  <si>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</si>
  <si>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</si>
  <si>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</si>
  <si>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</si>
  <si>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</si>
  <si>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</si>
  <si>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</si>
  <si>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</si>
  <si>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</si>
  <si>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</si>
  <si>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</si>
  <si>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</si>
  <si>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</si>
  <si>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</si>
  <si>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</si>
  <si>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</si>
  <si>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</si>
  <si>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</si>
  <si>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</si>
  <si>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</si>
  <si>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</si>
  <si>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</si>
  <si>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</si>
  <si>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</si>
  <si>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</si>
  <si>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</si>
  <si>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</si>
  <si>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</si>
  <si>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</si>
  <si>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</si>
  <si>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</si>
  <si>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</si>
  <si>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</si>
  <si>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</si>
  <si>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</si>
  <si>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</si>
  <si>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</si>
  <si>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</si>
  <si>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</si>
  <si>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</si>
  <si>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</si>
  <si>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</si>
  <si>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</si>
  <si>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</si>
  <si>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</si>
  <si>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</si>
  <si>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</si>
  <si>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</si>
  <si>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</si>
  <si>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</si>
  <si>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</si>
  <si>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</si>
  <si>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</si>
  <si>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</si>
  <si>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</si>
  <si>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</si>
  <si>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</si>
  <si>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</si>
  <si>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</si>
  <si>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</si>
  <si>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</si>
  <si>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</si>
  <si>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</si>
  <si>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</si>
  <si>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</si>
  <si>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</si>
  <si>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</si>
  <si>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</si>
  <si>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</si>
  <si>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</si>
  <si>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</si>
  <si>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</si>
  <si>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</si>
  <si>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</si>
  <si>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</si>
  <si>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</si>
  <si>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</si>
  <si>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</si>
  <si>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</si>
  <si>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</si>
  <si>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</si>
  <si>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</si>
  <si>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</si>
  <si>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</si>
  <si>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</si>
  <si>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</si>
  <si>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</si>
  <si>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</si>
  <si>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</si>
  <si>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</si>
  <si>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</si>
  <si>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</si>
  <si>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</si>
  <si>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</si>
  <si>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</si>
  <si>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</si>
  <si>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</si>
  <si>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</si>
  <si>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</si>
  <si>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</si>
  <si>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</si>
  <si>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</si>
  <si>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</si>
  <si>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</si>
  <si>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</si>
  <si>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</si>
  <si>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</si>
  <si>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</si>
  <si>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</si>
  <si>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</si>
  <si>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</si>
  <si>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</si>
  <si>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</si>
  <si>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</si>
  <si>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</si>
  <si>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</si>
  <si>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</si>
  <si>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</si>
  <si>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</si>
  <si>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</si>
  <si>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</si>
  <si>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</si>
  <si>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</si>
  <si>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</si>
  <si>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</si>
  <si>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</si>
  <si>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</si>
  <si>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</si>
  <si>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</si>
  <si>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</si>
  <si>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</si>
  <si>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</si>
  <si>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</si>
  <si>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</si>
  <si>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</si>
  <si>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</si>
  <si>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</si>
  <si>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</si>
  <si>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</si>
  <si>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</si>
  <si>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</si>
  <si>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</si>
  <si>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</si>
  <si>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</si>
  <si>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</si>
  <si>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</si>
  <si>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</si>
  <si>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</si>
  <si>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</si>
  <si>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</si>
  <si>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</si>
  <si>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</si>
  <si>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</si>
  <si>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</si>
  <si>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</si>
  <si>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</si>
  <si>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</si>
  <si>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</si>
  <si>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</si>
  <si>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</si>
  <si>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</si>
  <si>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</si>
  <si>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</si>
  <si>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</si>
  <si>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</si>
  <si>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</si>
  <si>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</si>
  <si>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</si>
  <si>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</si>
  <si>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</si>
  <si>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</si>
  <si>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</si>
  <si>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</si>
  <si>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</si>
  <si>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</si>
  <si>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</si>
  <si>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</si>
  <si>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</si>
  <si>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</si>
  <si>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</si>
  <si>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</si>
  <si>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</si>
  <si>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</si>
  <si>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</si>
  <si>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</si>
  <si>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</si>
  <si>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</si>
  <si>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</si>
  <si>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</si>
  <si>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</si>
  <si>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</si>
  <si>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</si>
  <si>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</si>
  <si>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</si>
  <si>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</si>
  <si>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</si>
  <si>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</si>
  <si>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</si>
  <si>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</si>
  <si>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</si>
  <si>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</si>
  <si>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</si>
  <si>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</si>
  <si>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</si>
  <si>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</si>
  <si>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</si>
  <si>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</si>
  <si>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</si>
  <si>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</si>
  <si>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</si>
  <si>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</si>
  <si>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</si>
  <si>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</si>
  <si>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</si>
  <si>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</si>
  <si>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</si>
  <si>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</si>
  <si>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</si>
  <si>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</si>
  <si>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</si>
  <si>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</si>
  <si>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</si>
  <si>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</si>
  <si>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</si>
  <si>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</si>
  <si>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</si>
  <si>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</si>
  <si>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</si>
  <si>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</si>
  <si>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</si>
  <si>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</si>
  <si>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</si>
  <si>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</si>
  <si>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</si>
  <si>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</si>
  <si>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</si>
  <si>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</si>
  <si>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</si>
  <si>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</si>
  <si>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</si>
  <si>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</si>
  <si>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</si>
  <si>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</si>
  <si>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</si>
  <si>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</si>
  <si>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</si>
  <si>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</si>
  <si>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</si>
  <si>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</si>
  <si>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</si>
  <si>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</si>
  <si>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</si>
  <si>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</si>
  <si>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</si>
  <si>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</si>
  <si>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</si>
  <si>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</si>
  <si>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</si>
  <si>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</si>
  <si>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</si>
  <si>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</si>
  <si>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</si>
  <si>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</si>
  <si>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</si>
  <si>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</si>
  <si>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</si>
  <si>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</si>
  <si>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</si>
  <si>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</si>
  <si>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</si>
  <si>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</si>
  <si>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</si>
  <si>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</si>
  <si>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</si>
  <si>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</si>
  <si>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</si>
  <si>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</si>
  <si>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</si>
  <si>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</si>
  <si>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</si>
  <si>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</si>
  <si>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</si>
  <si>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</si>
  <si>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</si>
  <si>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</si>
  <si>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</si>
  <si>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</si>
  <si>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</si>
  <si>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</si>
  <si>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</si>
  <si>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</si>
  <si>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</si>
  <si>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</si>
  <si>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</si>
  <si>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</si>
  <si>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</si>
  <si>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</si>
  <si>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</si>
  <si>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</si>
  <si>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</si>
  <si>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</si>
  <si>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</si>
  <si>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</si>
  <si>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</si>
  <si>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</si>
  <si>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</si>
  <si>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</si>
  <si>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</si>
  <si>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</si>
  <si>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</si>
  <si>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</si>
  <si>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</si>
  <si>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</si>
  <si>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</si>
  <si>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</si>
  <si>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</si>
  <si>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</si>
  <si>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</si>
  <si>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</si>
  <si>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</si>
  <si>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</si>
  <si>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</si>
  <si>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</si>
  <si>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</si>
  <si>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</si>
  <si>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</si>
  <si>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</si>
  <si>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</si>
  <si>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</si>
  <si>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</si>
  <si>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</si>
  <si>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</si>
  <si>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</si>
  <si>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</si>
  <si>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</si>
  <si>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</si>
  <si>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</si>
  <si>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</si>
  <si>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</si>
  <si>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</si>
  <si>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</si>
  <si>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</si>
  <si>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</si>
  <si>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</si>
  <si>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</si>
  <si>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</si>
  <si>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</si>
  <si>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</si>
  <si>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</si>
  <si>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</si>
  <si>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</si>
  <si>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</si>
  <si>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</si>
  <si>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</si>
  <si>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</si>
  <si>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</si>
  <si>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</si>
  <si>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</si>
  <si>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</si>
  <si>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</si>
  <si>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</si>
  <si>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</si>
  <si>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</si>
  <si>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</si>
  <si>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</si>
  <si>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</si>
  <si>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</si>
  <si>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</si>
  <si>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</si>
  <si>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</si>
  <si>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</si>
  <si>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</si>
  <si>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</si>
  <si>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</si>
  <si>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</si>
  <si>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</si>
  <si>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</si>
  <si>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</si>
  <si>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</si>
  <si>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</si>
  <si>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</si>
  <si>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</si>
  <si>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</si>
  <si>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</si>
  <si>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</si>
  <si>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</si>
  <si>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</si>
  <si>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</si>
  <si>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</si>
  <si>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</si>
  <si>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</si>
  <si>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</si>
  <si>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</si>
  <si>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</si>
  <si>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</si>
  <si>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</si>
  <si>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</si>
  <si>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</si>
  <si>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</si>
  <si>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</si>
  <si>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</si>
  <si>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</si>
  <si>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</si>
  <si>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</si>
  <si>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</si>
  <si>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</si>
  <si>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</si>
  <si>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</si>
  <si>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</si>
  <si>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</si>
  <si>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</si>
  <si>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</si>
  <si>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</si>
  <si>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</si>
  <si>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</si>
  <si>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</si>
  <si>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</si>
  <si>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</si>
  <si>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</si>
  <si>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</si>
  <si>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</si>
  <si>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</si>
  <si>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</si>
  <si>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</si>
  <si>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</si>
  <si>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</si>
  <si>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</si>
  <si>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</si>
  <si>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</si>
  <si>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</si>
  <si>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</si>
  <si>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</si>
  <si>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</si>
  <si>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</si>
  <si>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</si>
  <si>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</si>
  <si>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</si>
  <si>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</si>
  <si>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</si>
  <si>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</si>
  <si>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</si>
  <si>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</si>
  <si>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</si>
  <si>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</si>
  <si>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</si>
  <si>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</si>
  <si>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</si>
  <si>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</si>
  <si>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</si>
  <si>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</si>
  <si>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</si>
  <si>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</si>
  <si>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</si>
  <si>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</si>
  <si>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</si>
  <si>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</si>
  <si>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</si>
  <si>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</si>
  <si>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</si>
  <si>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</si>
  <si>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</si>
  <si>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</si>
  <si>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</si>
  <si>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</si>
  <si>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</si>
  <si>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</si>
  <si>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</si>
  <si>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</si>
  <si>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</si>
  <si>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</si>
  <si>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</si>
  <si>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</si>
  <si>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</si>
  <si>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</si>
  <si>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</si>
  <si>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</si>
  <si>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</si>
  <si>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</si>
  <si>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</si>
  <si>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</si>
  <si>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</si>
  <si>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</si>
  <si>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</si>
  <si>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</si>
  <si>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</si>
  <si>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</si>
  <si>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</si>
  <si>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</si>
  <si>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</si>
  <si>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</si>
  <si>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</si>
  <si>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</si>
  <si>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</si>
  <si>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</si>
  <si>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</si>
  <si>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</si>
  <si>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</si>
  <si>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</si>
  <si>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</si>
  <si>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</si>
  <si>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</si>
  <si>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</si>
  <si>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</si>
  <si>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</si>
  <si>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</si>
  <si>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</si>
  <si>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</si>
  <si>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</si>
  <si>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</si>
  <si>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</si>
  <si>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</si>
  <si>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</si>
  <si>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</si>
  <si>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</si>
  <si>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</si>
  <si>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</si>
  <si>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</si>
  <si>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</si>
  <si>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</si>
  <si>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</si>
  <si>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</si>
  <si>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</si>
  <si>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</si>
  <si>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</si>
  <si>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</si>
  <si>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</si>
  <si>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</si>
  <si>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</si>
  <si>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</si>
  <si>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</si>
  <si>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</si>
  <si>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</si>
  <si>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</si>
  <si>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</si>
  <si>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</si>
  <si>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</si>
  <si>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</si>
  <si>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</si>
  <si>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</si>
  <si>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</si>
  <si>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</si>
  <si>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</si>
  <si>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</si>
  <si>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</si>
  <si>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</si>
  <si>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</si>
  <si>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</si>
  <si>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</si>
  <si>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</si>
  <si>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</si>
  <si>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</si>
  <si>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</si>
  <si>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</si>
  <si>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</si>
  <si>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</si>
  <si>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</si>
  <si>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</si>
  <si>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</si>
  <si>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</si>
  <si>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</si>
  <si>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</si>
  <si>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</si>
  <si>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</si>
  <si>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</si>
  <si>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</si>
  <si>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</si>
  <si>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</si>
  <si>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</si>
  <si>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</si>
  <si>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</si>
  <si>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</si>
  <si>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</si>
  <si>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</si>
  <si>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</si>
  <si>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</si>
  <si>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</si>
  <si>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</si>
  <si>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</si>
  <si>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</si>
  <si>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</si>
  <si>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</si>
  <si>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</si>
  <si>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</si>
  <si>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</si>
  <si>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</si>
  <si>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</si>
  <si>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</si>
  <si>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</si>
  <si>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</si>
  <si>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</si>
  <si>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</si>
  <si>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</si>
  <si>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</si>
  <si>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</si>
  <si>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</si>
  <si>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</si>
  <si>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</si>
  <si>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</si>
  <si>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</si>
  <si>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</si>
  <si>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</si>
  <si>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</si>
  <si>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</si>
  <si>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</si>
  <si>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</si>
  <si>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</si>
  <si>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</si>
  <si>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</si>
  <si>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</si>
  <si>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</si>
  <si>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</si>
  <si>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</si>
  <si>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</si>
  <si>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</si>
  <si>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</si>
  <si>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</si>
  <si>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</si>
  <si>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</si>
  <si>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</si>
  <si>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</si>
  <si>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</si>
  <si>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</si>
  <si>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</si>
  <si>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</si>
  <si>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</si>
  <si>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</si>
  <si>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</si>
  <si>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</si>
  <si>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</si>
  <si>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</si>
  <si>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</si>
  <si>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</si>
  <si>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</si>
  <si>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</si>
  <si>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</si>
  <si>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</si>
  <si>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</si>
  <si>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</si>
  <si>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</si>
  <si>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</si>
  <si>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</si>
  <si>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</si>
  <si>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</si>
  <si>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</si>
  <si>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</si>
  <si>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</si>
  <si>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</si>
  <si>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</si>
  <si>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</si>
  <si>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</si>
  <si>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</si>
  <si>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</si>
  <si>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</si>
  <si>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</si>
  <si>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</si>
  <si>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</si>
  <si>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</si>
  <si>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</si>
  <si>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</si>
  <si>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</si>
  <si>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</si>
  <si>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</si>
  <si>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</si>
  <si>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</si>
  <si>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</si>
  <si>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</si>
  <si>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</si>
  <si>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</si>
  <si>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</si>
  <si>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</si>
  <si>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</si>
  <si>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</si>
  <si>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</si>
  <si>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</si>
  <si>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</si>
  <si>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</si>
  <si>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</si>
  <si>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</si>
  <si>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</si>
  <si>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</si>
  <si>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</si>
  <si>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</si>
  <si>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</si>
  <si>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</si>
  <si>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</si>
  <si>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</si>
  <si>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</si>
  <si>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</si>
  <si>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</si>
  <si>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</si>
  <si>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</si>
  <si>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</si>
  <si>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</si>
  <si>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</si>
  <si>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</si>
  <si>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</si>
  <si>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</si>
  <si>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</si>
  <si>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</si>
  <si>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</si>
  <si>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</si>
  <si>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</si>
  <si>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</si>
  <si>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</si>
  <si>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</si>
  <si>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</si>
  <si>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</si>
  <si>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</si>
  <si>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</si>
  <si>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</si>
  <si>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</si>
  <si>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</si>
  <si>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</si>
  <si>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</si>
  <si>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</si>
  <si>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</si>
  <si>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</si>
  <si>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</si>
  <si>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</si>
  <si>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</si>
  <si>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</si>
  <si>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</si>
  <si>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</si>
  <si>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</si>
  <si>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</si>
  <si>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</si>
  <si>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</si>
  <si>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</si>
  <si>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</si>
  <si>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</si>
  <si>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</si>
  <si>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</si>
  <si>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</si>
  <si>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</si>
  <si>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</si>
  <si>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</si>
  <si>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</si>
  <si>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</si>
  <si>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</si>
  <si>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</si>
  <si>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</si>
  <si>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</si>
  <si>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</si>
  <si>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</si>
  <si>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</si>
  <si>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</si>
  <si>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</si>
  <si>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</si>
  <si>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</si>
  <si>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</si>
  <si>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</si>
  <si>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</si>
  <si>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</si>
  <si>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</si>
  <si>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</si>
  <si>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</si>
  <si>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</si>
  <si>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</si>
  <si>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</si>
  <si>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</si>
  <si>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</si>
  <si>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</si>
  <si>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</si>
  <si>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</si>
  <si>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</si>
  <si>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</si>
  <si>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</si>
  <si>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</si>
  <si>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</si>
  <si>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</si>
  <si>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</si>
  <si>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</si>
  <si>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</si>
  <si>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</si>
  <si>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</si>
  <si>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</si>
  <si>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</si>
  <si>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</si>
  <si>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</si>
  <si>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</si>
  <si>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</si>
  <si>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</si>
  <si>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</si>
  <si>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</si>
  <si>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</si>
  <si>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</si>
  <si>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</si>
  <si>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</si>
  <si>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</si>
  <si>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</si>
  <si>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</si>
  <si>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</si>
  <si>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</si>
  <si>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</si>
  <si>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</si>
  <si>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</si>
  <si>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</si>
  <si>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</si>
  <si>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</si>
  <si>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</si>
  <si>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</si>
  <si>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</si>
  <si>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</si>
  <si>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</si>
  <si>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</si>
  <si>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</si>
  <si>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</si>
  <si>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</si>
  <si>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</si>
  <si>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</si>
  <si>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</si>
  <si>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</si>
  <si>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</si>
  <si>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</si>
  <si>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</si>
  <si>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</si>
  <si>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</si>
  <si>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</si>
  <si>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</si>
  <si>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</si>
  <si>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</si>
  <si>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</si>
  <si>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</si>
  <si>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</si>
  <si>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</si>
  <si>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</si>
  <si>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</si>
  <si>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</si>
  <si>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</si>
  <si>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</si>
  <si>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</si>
  <si>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</si>
  <si>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</si>
  <si>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</si>
  <si>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</si>
  <si>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</si>
  <si>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</si>
  <si>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</si>
  <si>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</si>
  <si>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</si>
  <si>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</si>
  <si>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</si>
  <si>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</si>
  <si>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</si>
  <si>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</si>
  <si>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</si>
  <si>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</si>
  <si>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</si>
  <si>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</si>
  <si>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</si>
  <si>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</si>
  <si>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</si>
  <si>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</si>
  <si>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</si>
  <si>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</si>
  <si>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</si>
  <si>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</si>
  <si>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</si>
  <si>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</si>
  <si>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</si>
  <si>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</si>
  <si>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</si>
  <si>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</si>
  <si>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</si>
  <si>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</si>
  <si>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</si>
  <si>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</si>
  <si>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</si>
  <si>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</si>
  <si>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</si>
  <si>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</si>
  <si>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</si>
  <si>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</si>
  <si>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</si>
  <si>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</si>
  <si>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</si>
  <si>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</si>
  <si>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</si>
  <si>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</si>
  <si>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</si>
  <si>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</si>
  <si>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</si>
  <si>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</si>
  <si>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</si>
  <si>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</si>
  <si>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</si>
  <si>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</si>
  <si>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</si>
  <si>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</si>
  <si>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</si>
  <si>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</si>
  <si>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</si>
  <si>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</si>
  <si>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</si>
  <si>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</si>
  <si>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</si>
  <si>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</si>
  <si>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</si>
  <si>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</si>
  <si>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</si>
  <si>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</si>
  <si>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</si>
  <si>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</si>
  <si>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</si>
  <si>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</si>
  <si>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</si>
  <si>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</si>
  <si>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</si>
  <si>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</si>
  <si>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</si>
  <si>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</si>
  <si>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</si>
  <si>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</si>
  <si>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</si>
  <si>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</si>
  <si>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</si>
  <si>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</si>
  <si>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</si>
  <si>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</si>
  <si>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</si>
  <si>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</si>
  <si>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</si>
  <si>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</si>
  <si>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</si>
  <si>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</si>
  <si>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</si>
  <si>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</si>
  <si>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</si>
  <si>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</si>
  <si>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</si>
  <si>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</si>
  <si>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</si>
  <si>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</si>
  <si>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</si>
  <si>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</si>
  <si>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</si>
  <si>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</si>
  <si>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</si>
  <si>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</si>
  <si>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</si>
  <si>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</si>
  <si>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</si>
  <si>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</si>
  <si>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</si>
  <si>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</si>
  <si>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</si>
  <si>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</si>
  <si>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</si>
  <si>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</si>
  <si>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</si>
  <si>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</si>
  <si>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</si>
  <si>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</si>
  <si>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</si>
  <si>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</si>
  <si>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</si>
  <si>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</si>
  <si>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</si>
  <si>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</si>
  <si>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</si>
  <si>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</si>
  <si>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</si>
  <si>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</si>
  <si>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</si>
  <si>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</si>
  <si>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</si>
  <si>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</si>
  <si>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</si>
  <si>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</si>
  <si>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</si>
  <si>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</si>
  <si>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</si>
  <si>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</si>
  <si>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</si>
  <si>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</si>
  <si>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</si>
  <si>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</si>
  <si>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</si>
  <si>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</si>
  <si>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</si>
  <si>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</si>
  <si>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</si>
  <si>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</si>
  <si>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</si>
  <si>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</si>
  <si>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</si>
  <si>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</si>
  <si>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</si>
  <si>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</si>
  <si>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</si>
  <si>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</si>
  <si>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</si>
  <si>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</si>
  <si>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</si>
  <si>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</si>
  <si>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</si>
  <si>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</si>
  <si>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</si>
  <si>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</si>
  <si>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</si>
  <si>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</si>
  <si>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</si>
  <si>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</si>
  <si>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</si>
  <si>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</si>
  <si>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</si>
  <si>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</si>
  <si>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</si>
  <si>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</si>
  <si>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</si>
  <si>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</si>
  <si>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</si>
  <si>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</si>
  <si>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</si>
  <si>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</si>
  <si>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</si>
  <si>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</si>
  <si>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</si>
  <si>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</si>
  <si>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</si>
  <si>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</si>
  <si>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</si>
  <si>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</si>
  <si>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</si>
  <si>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</si>
  <si>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</si>
  <si>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</si>
  <si>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</si>
  <si>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</si>
  <si>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</si>
  <si>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</si>
  <si>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</si>
  <si>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</si>
  <si>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</si>
  <si>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</si>
  <si>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</si>
  <si>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</si>
  <si>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</si>
  <si>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</si>
  <si>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</si>
  <si>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</si>
  <si>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</si>
  <si>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</si>
  <si>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</si>
  <si>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</si>
  <si>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</si>
  <si>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</si>
  <si>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</si>
  <si>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</si>
  <si>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</si>
  <si>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</si>
  <si>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</si>
  <si>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</si>
  <si>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</si>
  <si>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</si>
  <si>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</si>
  <si>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</si>
  <si>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</si>
  <si>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</si>
  <si>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</si>
  <si>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</si>
  <si>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</si>
  <si>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</si>
  <si>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</si>
  <si>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</si>
  <si>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</si>
  <si>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</si>
  <si>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</si>
  <si>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</si>
  <si>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</si>
  <si>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</si>
  <si>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</si>
  <si>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</si>
  <si>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</si>
  <si>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</si>
  <si>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</si>
  <si>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</si>
  <si>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</si>
  <si>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</si>
  <si>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</si>
  <si>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</si>
  <si>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</si>
  <si>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</si>
  <si>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</si>
  <si>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</si>
  <si>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</si>
  <si>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</si>
  <si>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</si>
  <si>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</si>
  <si>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</si>
  <si>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</si>
  <si>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</si>
  <si>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</si>
  <si>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</si>
  <si>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</si>
  <si>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</si>
  <si>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</si>
  <si>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</si>
  <si>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</si>
  <si>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</si>
  <si>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</si>
  <si>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</si>
  <si>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</si>
  <si>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</si>
  <si>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</si>
  <si>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</si>
  <si>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</si>
  <si>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</si>
  <si>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</si>
  <si>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</si>
  <si>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</si>
  <si>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</si>
  <si>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</si>
  <si>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</si>
  <si>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</si>
  <si>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</si>
  <si>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</si>
  <si>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</si>
  <si>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</si>
  <si>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</si>
  <si>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</si>
  <si>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</si>
  <si>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</si>
  <si>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</si>
  <si>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</si>
  <si>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</si>
  <si>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</si>
  <si>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</si>
  <si>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</si>
  <si>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</si>
  <si>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</si>
  <si>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</si>
  <si>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</si>
  <si>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</si>
  <si>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</si>
  <si>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</si>
  <si>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</si>
  <si>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</si>
  <si>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</si>
  <si>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</si>
  <si>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</si>
  <si>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</si>
  <si>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</si>
  <si>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</si>
  <si>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</si>
  <si>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</si>
  <si>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</si>
  <si>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</si>
  <si>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</si>
  <si>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</si>
  <si>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</si>
  <si>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</si>
  <si>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</si>
  <si>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</si>
  <si>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</si>
  <si>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</si>
  <si>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</si>
  <si>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</si>
  <si>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</si>
  <si>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</si>
  <si>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</si>
  <si>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</si>
  <si>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</si>
  <si>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</si>
  <si>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</si>
  <si>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</si>
  <si>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</si>
  <si>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</si>
  <si>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</si>
  <si>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</si>
  <si>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</si>
  <si>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</si>
  <si>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</si>
  <si>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</si>
  <si>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</si>
  <si>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</si>
  <si>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</si>
  <si>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</si>
  <si>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</si>
  <si>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</si>
  <si>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</si>
  <si>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</si>
  <si>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</si>
  <si>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</si>
  <si>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</si>
  <si>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</si>
  <si>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</si>
  <si>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</si>
  <si>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</si>
  <si>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</si>
  <si>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</si>
  <si>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</si>
  <si>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</si>
  <si>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</si>
  <si>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</si>
  <si>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</si>
  <si>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</si>
  <si>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</si>
  <si>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</si>
  <si>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</si>
  <si>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</si>
  <si>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</si>
  <si>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</si>
  <si>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</si>
  <si>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</si>
  <si>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</si>
  <si>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</si>
  <si>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</si>
  <si>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</si>
  <si>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</si>
  <si>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</si>
  <si>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</si>
  <si>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</si>
  <si>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</si>
  <si>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</si>
  <si>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</si>
  <si>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</si>
  <si>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</si>
  <si>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</si>
  <si>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</si>
  <si>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</si>
  <si>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</si>
  <si>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</si>
  <si>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</si>
  <si>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</si>
  <si>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</si>
  <si>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</si>
  <si>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</si>
  <si>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</si>
  <si>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</si>
  <si>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</si>
  <si>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</si>
  <si>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</si>
  <si>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</si>
  <si>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</si>
  <si>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</si>
  <si>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</si>
  <si>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</si>
  <si>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</si>
  <si>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</si>
  <si>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</si>
  <si>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</si>
  <si>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</si>
  <si>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</si>
  <si>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</si>
  <si>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</si>
  <si>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</si>
  <si>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</si>
  <si>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</si>
  <si>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</si>
  <si>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</si>
  <si>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</si>
  <si>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</si>
  <si>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</si>
  <si>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</si>
  <si>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</si>
  <si>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</si>
  <si>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</si>
  <si>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</si>
  <si>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</si>
  <si>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</si>
  <si>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</si>
  <si>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</si>
  <si>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</si>
  <si>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</si>
  <si>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</si>
  <si>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</si>
  <si>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</si>
  <si>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</si>
  <si>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</si>
  <si>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</si>
  <si>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</si>
  <si>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</si>
  <si>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</si>
  <si>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</si>
  <si>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</si>
  <si>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</si>
  <si>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</si>
  <si>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</si>
  <si>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</si>
  <si>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</si>
  <si>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</si>
  <si>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</si>
  <si>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</si>
  <si>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</si>
  <si>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</si>
  <si>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</si>
  <si>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</si>
  <si>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</si>
  <si>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</si>
  <si>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</si>
  <si>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</si>
  <si>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</si>
  <si>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</si>
  <si>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</si>
  <si>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</si>
  <si>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</si>
  <si>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</si>
  <si>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</si>
  <si>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</si>
  <si>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</si>
  <si>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</si>
  <si>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</si>
  <si>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</si>
  <si>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</si>
  <si>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</si>
  <si>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</si>
  <si>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</si>
  <si>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</si>
  <si>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</si>
  <si>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</si>
  <si>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</si>
  <si>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</si>
  <si>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</si>
  <si>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</si>
  <si>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</si>
  <si>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</si>
  <si>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</si>
  <si>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</si>
  <si>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</si>
  <si>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</si>
  <si>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</si>
  <si>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</si>
  <si>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</si>
  <si>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</si>
  <si>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</si>
  <si>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</si>
  <si>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</si>
  <si>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</si>
  <si>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</si>
  <si>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</si>
  <si>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</si>
  <si>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</si>
  <si>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</si>
  <si>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</si>
  <si>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</si>
  <si>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</si>
  <si>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</si>
  <si>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</si>
  <si>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</si>
  <si>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</si>
  <si>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</si>
  <si>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</si>
  <si>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</si>
  <si>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</si>
  <si>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</si>
  <si>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</si>
  <si>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</si>
  <si>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</si>
  <si>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</si>
  <si>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</si>
  <si>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</si>
  <si>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</si>
  <si>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</si>
  <si>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</si>
  <si>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</si>
  <si>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</si>
  <si>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</si>
  <si>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</si>
  <si>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</si>
  <si>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</si>
  <si>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</si>
  <si>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</si>
  <si>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</si>
  <si>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</si>
  <si>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</si>
  <si>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</si>
  <si>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</si>
  <si>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</si>
  <si>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</si>
  <si>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</si>
  <si>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</si>
  <si>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</si>
  <si>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</si>
  <si>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</si>
  <si>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</si>
  <si>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</si>
  <si>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</si>
  <si>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</si>
  <si>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</si>
  <si>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</si>
  <si>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</si>
  <si>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</si>
  <si>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</si>
  <si>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</si>
  <si>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</si>
  <si>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</si>
  <si>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</si>
  <si>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</si>
  <si>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</si>
  <si>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</si>
  <si>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</si>
  <si>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</si>
  <si>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</si>
  <si>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</si>
  <si>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</si>
  <si>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</si>
  <si>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</si>
  <si>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</si>
  <si>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</si>
  <si>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</si>
  <si>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</si>
  <si>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</si>
  <si>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</si>
  <si>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</si>
  <si>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</si>
  <si>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</si>
  <si>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</si>
  <si>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</si>
  <si>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</si>
  <si>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</si>
  <si>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</si>
  <si>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</si>
  <si>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</si>
  <si>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</si>
  <si>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</si>
  <si>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</si>
  <si>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</si>
  <si>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</si>
  <si>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</si>
  <si>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</si>
  <si>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</si>
  <si>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</si>
  <si>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</si>
  <si>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</si>
  <si>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</si>
  <si>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</si>
  <si>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</si>
  <si>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</si>
  <si>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</si>
  <si>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</si>
  <si>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</si>
  <si>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</si>
  <si>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</si>
  <si>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</si>
  <si>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</si>
  <si>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</si>
  <si>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</si>
  <si>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</si>
  <si>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</si>
  <si>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</si>
  <si>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</si>
  <si>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</si>
  <si>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</si>
  <si>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</si>
  <si>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</si>
  <si>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</si>
  <si>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</si>
  <si>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</si>
  <si>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</si>
  <si>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</si>
  <si>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</si>
  <si>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</si>
  <si>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</si>
  <si>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</si>
  <si>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</si>
  <si>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</si>
  <si>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</si>
  <si>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</si>
  <si>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</si>
  <si>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</si>
  <si>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</si>
  <si>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</si>
  <si>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</si>
  <si>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</si>
  <si>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</si>
  <si>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</si>
  <si>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</si>
  <si>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</si>
  <si>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</si>
  <si>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</si>
  <si>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</si>
  <si>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</si>
  <si>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</si>
  <si>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</si>
  <si>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</si>
  <si>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</si>
  <si>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</si>
  <si>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</si>
  <si>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</si>
  <si>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</si>
  <si>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</si>
  <si>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</si>
  <si>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</si>
  <si>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</si>
  <si>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</si>
  <si>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</si>
  <si>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</si>
  <si>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</si>
  <si>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</si>
  <si>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</si>
  <si>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</si>
  <si>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</si>
  <si>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</si>
  <si>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</si>
  <si>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</si>
  <si>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</si>
  <si>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</si>
  <si>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</si>
  <si>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</si>
  <si>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</si>
  <si>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</si>
  <si>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</si>
  <si>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</si>
  <si>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</si>
  <si>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</si>
  <si>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</si>
  <si>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</si>
  <si>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</si>
  <si>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</si>
  <si>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</si>
  <si>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</si>
  <si>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</si>
  <si>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</si>
  <si>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</si>
  <si>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</si>
  <si>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</si>
  <si>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</si>
  <si>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</si>
  <si>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</si>
  <si>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</si>
  <si>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</si>
  <si>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</si>
  <si>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</si>
  <si>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</si>
  <si>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</si>
  <si>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</si>
  <si>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</si>
  <si>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</si>
  <si>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</si>
  <si>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</si>
  <si>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</si>
  <si>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</si>
  <si>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</si>
  <si>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</si>
  <si>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</si>
  <si>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</si>
  <si>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</si>
  <si>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</si>
  <si>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</si>
  <si>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</si>
  <si>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</si>
  <si>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</si>
  <si>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</si>
  <si>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</si>
  <si>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</si>
  <si>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</si>
  <si>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</si>
  <si>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</si>
  <si>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</si>
  <si>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</si>
  <si>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</si>
  <si>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</si>
  <si>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</si>
  <si>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</si>
  <si>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</si>
  <si>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</si>
  <si>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</si>
  <si>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</si>
  <si>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</si>
  <si>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</si>
  <si>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</si>
  <si>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</si>
  <si>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</si>
  <si>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</si>
  <si>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</si>
  <si>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</si>
  <si>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</si>
  <si>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</si>
  <si>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</si>
  <si>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</si>
  <si>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</si>
  <si>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</si>
  <si>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</si>
  <si>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</si>
  <si>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</si>
  <si>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</si>
  <si>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</si>
  <si>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</si>
  <si>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</si>
  <si>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</si>
  <si>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</si>
  <si>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</si>
  <si>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</si>
  <si>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</si>
  <si>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</si>
  <si>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</si>
  <si>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</si>
  <si>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</si>
  <si>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</si>
  <si>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</si>
  <si>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</si>
  <si>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</si>
  <si>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</si>
  <si>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</si>
  <si>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</si>
  <si>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</si>
  <si>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</si>
  <si>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</si>
  <si>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</si>
  <si>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</si>
  <si>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</si>
  <si>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</si>
  <si>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</si>
  <si>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</si>
  <si>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</si>
  <si>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</si>
  <si>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</si>
  <si>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</si>
  <si>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</si>
  <si>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</si>
  <si>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</si>
  <si>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</si>
  <si>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</si>
  <si>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</si>
  <si>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</si>
  <si>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</si>
  <si>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</si>
  <si>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</si>
  <si>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</si>
  <si>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</si>
  <si>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</si>
  <si>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</si>
  <si>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</si>
  <si>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</si>
  <si>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</si>
  <si>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</si>
  <si>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</si>
  <si>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</si>
  <si>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</si>
  <si>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</si>
  <si>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</si>
  <si>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</si>
  <si>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</si>
  <si>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</si>
  <si>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</si>
  <si>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</si>
  <si>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</si>
  <si>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</si>
  <si>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</si>
  <si>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</si>
  <si>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</si>
  <si>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</si>
  <si>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</si>
  <si>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</si>
  <si>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</si>
  <si>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</si>
  <si>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</si>
  <si>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</si>
  <si>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</si>
  <si>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</si>
  <si>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</si>
  <si>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</si>
  <si>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</si>
  <si>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</si>
  <si>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</si>
  <si>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</si>
  <si>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</si>
  <si>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</si>
  <si>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</si>
  <si>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</si>
  <si>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</si>
  <si>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</si>
  <si>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</si>
  <si>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</si>
  <si>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</si>
  <si>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</si>
  <si>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</si>
  <si>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</si>
  <si>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</si>
  <si>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</si>
  <si>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</si>
  <si>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</si>
  <si>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</si>
  <si>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</si>
  <si>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</si>
  <si>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</si>
  <si>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</si>
  <si>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</si>
  <si>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</si>
  <si>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</si>
  <si>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</si>
  <si>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</si>
  <si>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</si>
  <si>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</si>
  <si>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</si>
  <si>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</si>
  <si>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</si>
  <si>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</si>
  <si>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</si>
  <si>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</si>
  <si>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</si>
  <si>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</si>
  <si>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</si>
  <si>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</si>
  <si>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</si>
  <si>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</si>
  <si>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</si>
  <si>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</si>
  <si>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</si>
  <si>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</si>
  <si>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</si>
  <si>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</si>
  <si>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</si>
  <si>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</si>
  <si>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</si>
  <si>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</si>
  <si>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</si>
  <si>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</si>
  <si>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</si>
  <si>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</si>
  <si>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</si>
  <si>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</si>
  <si>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</si>
  <si>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</si>
  <si>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</si>
  <si>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</si>
  <si>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</si>
  <si>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</si>
  <si>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</si>
  <si>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</si>
  <si>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</si>
  <si>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</si>
  <si>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</si>
  <si>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</si>
  <si>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</si>
  <si>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</si>
  <si>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</si>
  <si>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</si>
  <si>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</si>
  <si>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</si>
  <si>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</si>
  <si>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</si>
  <si>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</si>
  <si>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</si>
  <si>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</si>
  <si>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</si>
  <si>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</si>
  <si>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</si>
  <si>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</si>
  <si>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</si>
  <si>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</si>
  <si>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</si>
  <si>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</si>
  <si>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</si>
  <si>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</si>
  <si>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</si>
  <si>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</si>
  <si>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</si>
  <si>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</si>
  <si>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</si>
  <si>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</si>
  <si>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</si>
  <si>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</si>
  <si>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</si>
  <si>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</si>
  <si>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</si>
  <si>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</si>
  <si>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</si>
  <si>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</si>
  <si>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</si>
  <si>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</si>
  <si>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</si>
  <si>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</si>
  <si>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</si>
  <si>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</si>
  <si>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</si>
  <si>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</si>
  <si>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</si>
  <si>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</si>
  <si>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</si>
  <si>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</si>
  <si>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</si>
  <si>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</si>
  <si>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</si>
  <si>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</si>
  <si>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</si>
  <si>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</si>
  <si>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</si>
  <si>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</si>
  <si>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</si>
  <si>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</si>
  <si>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</si>
  <si>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</si>
  <si>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</si>
  <si>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</si>
  <si>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</si>
  <si>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</si>
  <si>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</si>
  <si>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</si>
  <si>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</si>
  <si>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</si>
  <si>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</si>
  <si>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</si>
  <si>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</si>
  <si>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</si>
  <si>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</si>
  <si>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</si>
  <si>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</si>
  <si>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</si>
  <si>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</si>
  <si>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</si>
  <si>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</si>
  <si>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</si>
  <si>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</si>
  <si>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</si>
  <si>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</si>
  <si>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</si>
  <si>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</si>
  <si>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</si>
  <si>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</si>
  <si>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</si>
  <si>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</si>
  <si>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</si>
  <si>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</si>
  <si>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</si>
  <si>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</si>
  <si>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</si>
  <si>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</si>
  <si>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</si>
  <si>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</si>
  <si>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</si>
  <si>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</si>
  <si>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</si>
  <si>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</si>
  <si>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</si>
  <si>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</si>
  <si>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</si>
  <si>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</si>
  <si>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</si>
  <si>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</si>
  <si>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</si>
  <si>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</si>
  <si>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</si>
  <si>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</si>
  <si>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</si>
  <si>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</si>
  <si>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</si>
  <si>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</si>
  <si>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</si>
  <si>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</si>
  <si>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</si>
  <si>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</si>
  <si>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</si>
  <si>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</si>
  <si>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</si>
  <si>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</si>
  <si>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</si>
  <si>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</si>
  <si>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</si>
  <si>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</si>
  <si>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</si>
  <si>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</si>
  <si>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</si>
  <si>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</si>
  <si>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</si>
  <si>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</si>
  <si>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</si>
  <si>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</si>
  <si>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</si>
  <si>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</si>
  <si>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</si>
  <si>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</si>
  <si>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</si>
  <si>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</si>
  <si>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</si>
  <si>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</si>
  <si>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</si>
  <si>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</si>
  <si>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</si>
  <si>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</si>
  <si>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</si>
  <si>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</si>
  <si>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</si>
  <si>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</si>
  <si>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</si>
  <si>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</si>
  <si>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</si>
  <si>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</si>
  <si>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</si>
  <si>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</si>
  <si>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</si>
  <si>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</si>
  <si>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</si>
  <si>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</si>
  <si>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</si>
  <si>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</si>
  <si>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</si>
  <si>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</si>
  <si>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</si>
  <si>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</si>
  <si>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</si>
  <si>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</si>
  <si>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</si>
  <si>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</si>
  <si>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</si>
  <si>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</si>
  <si>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</si>
  <si>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</si>
  <si>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</si>
  <si>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</si>
  <si>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</si>
  <si>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</si>
  <si>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</si>
  <si>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</si>
  <si>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</si>
  <si>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</si>
  <si>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</si>
  <si>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</si>
  <si>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</si>
  <si>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</si>
  <si>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</si>
  <si>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</si>
  <si>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</si>
  <si>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</si>
  <si>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</si>
  <si>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</si>
  <si>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</si>
  <si>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</si>
  <si>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</si>
  <si>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</si>
  <si>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</si>
  <si>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</si>
  <si>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</si>
  <si>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</si>
  <si>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</si>
  <si>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</si>
  <si>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</si>
  <si>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</si>
  <si>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</si>
  <si>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</si>
  <si>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</si>
  <si>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</si>
  <si>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</si>
  <si>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</si>
  <si>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</si>
  <si>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</si>
  <si>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</si>
  <si>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</si>
  <si>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</si>
  <si>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</si>
  <si>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</si>
  <si>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</si>
  <si>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</si>
  <si>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</si>
  <si>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</si>
  <si>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</si>
  <si>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</si>
  <si>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</si>
  <si>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</si>
  <si>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</si>
  <si>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</si>
  <si>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</si>
  <si>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</si>
  <si>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</si>
  <si>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</si>
  <si>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</si>
  <si>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</si>
  <si>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</si>
  <si>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</si>
  <si>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</si>
  <si>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</si>
  <si>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</si>
  <si>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</si>
  <si>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</si>
  <si>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</si>
  <si>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</si>
  <si>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</si>
  <si>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</si>
  <si>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</si>
  <si>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</si>
  <si>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</si>
  <si>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</si>
  <si>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</si>
  <si>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</si>
  <si>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</si>
  <si>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</si>
  <si>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</si>
  <si>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</si>
  <si>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</si>
  <si>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</si>
  <si>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</si>
  <si>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</si>
  <si>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</si>
  <si>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</si>
  <si>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</si>
  <si>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</si>
  <si>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</si>
  <si>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</si>
  <si>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</si>
  <si>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</si>
  <si>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</si>
  <si>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</si>
  <si>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</si>
  <si>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</si>
  <si>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</si>
  <si>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</si>
  <si>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</si>
  <si>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</si>
  <si>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</si>
  <si>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</si>
  <si>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</si>
  <si>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</si>
  <si>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</si>
  <si>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</si>
  <si>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</si>
  <si>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</si>
  <si>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</si>
  <si>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</si>
  <si>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</si>
  <si>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</si>
  <si>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</si>
  <si>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</si>
  <si>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</si>
  <si>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</si>
  <si>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</si>
  <si>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</si>
  <si>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</si>
  <si>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</si>
  <si>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</si>
  <si>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</si>
  <si>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</si>
  <si>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</si>
  <si>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</si>
  <si>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</si>
  <si>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</si>
  <si>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</si>
  <si>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</si>
  <si>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</si>
  <si>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</si>
  <si>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</si>
  <si>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</si>
  <si>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</si>
  <si>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</si>
  <si>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</si>
  <si>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</si>
  <si>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</si>
  <si>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</si>
  <si>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</si>
  <si>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</si>
  <si>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</si>
  <si>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</si>
  <si>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</si>
  <si>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</si>
  <si>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</si>
  <si>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</si>
  <si>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</si>
  <si>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</si>
  <si>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</si>
  <si>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</si>
  <si>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</si>
  <si>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</si>
  <si>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</si>
  <si>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</si>
  <si>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</si>
  <si>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</si>
  <si>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</si>
  <si>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</si>
  <si>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</si>
  <si>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</si>
  <si>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</si>
  <si>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</si>
  <si>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</si>
  <si>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</si>
  <si>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</si>
  <si>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</si>
  <si>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</si>
  <si>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</si>
  <si>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</si>
  <si>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</si>
  <si>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</si>
  <si>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</si>
  <si>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</si>
  <si>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</si>
  <si>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</si>
  <si>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</si>
  <si>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</si>
  <si>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</si>
  <si>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</si>
  <si>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</si>
  <si>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</si>
  <si>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</si>
  <si>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</si>
  <si>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</si>
  <si>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</si>
  <si>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</si>
  <si>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</si>
  <si>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</si>
  <si>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</si>
  <si>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</si>
  <si>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</si>
  <si>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</si>
  <si>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</si>
  <si>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</si>
  <si>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</si>
  <si>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</si>
  <si>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</si>
  <si>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</si>
  <si>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</si>
  <si>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</si>
  <si>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</si>
  <si>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</si>
  <si>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</si>
  <si>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</si>
  <si>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</si>
  <si>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</si>
  <si>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</si>
  <si>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</si>
  <si>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</si>
  <si>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</si>
  <si>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</si>
  <si>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</si>
  <si>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</si>
  <si>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</si>
  <si>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</si>
  <si>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</si>
  <si>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</si>
  <si>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</si>
  <si>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</si>
  <si>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</si>
  <si>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</si>
  <si>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</si>
  <si>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</si>
  <si>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</si>
  <si>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</si>
  <si>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</si>
  <si>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</si>
  <si>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</si>
  <si>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</si>
  <si>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</si>
  <si>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</si>
  <si>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</si>
  <si>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</si>
  <si>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</si>
  <si>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</si>
  <si>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</si>
  <si>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</si>
  <si>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</si>
  <si>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</si>
  <si>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</si>
  <si>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</si>
  <si>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</si>
  <si>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</si>
  <si>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</si>
  <si>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</si>
  <si>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</si>
  <si>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</si>
  <si>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</si>
  <si>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</si>
  <si>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</si>
  <si>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</si>
  <si>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</si>
  <si>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</si>
  <si>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</si>
  <si>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</si>
  <si>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</si>
  <si>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</si>
  <si>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</si>
  <si>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</si>
  <si>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</si>
  <si>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</si>
  <si>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</si>
  <si>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</si>
  <si>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</si>
  <si>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</si>
  <si>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</si>
  <si>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</si>
  <si>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</si>
  <si>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</si>
  <si>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</si>
  <si>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</si>
  <si>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</si>
  <si>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</si>
  <si>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</si>
  <si>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</si>
  <si>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</si>
  <si>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</si>
  <si>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</si>
  <si>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</si>
  <si>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</si>
  <si>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</si>
  <si>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</si>
  <si>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</si>
  <si>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</si>
  <si>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</si>
  <si>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</si>
  <si>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</si>
  <si>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</si>
  <si>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</si>
  <si>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</si>
  <si>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</si>
  <si>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</si>
  <si>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</si>
  <si>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</si>
  <si>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</si>
  <si>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</si>
  <si>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</si>
  <si>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</si>
  <si>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</si>
  <si>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</si>
  <si>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</si>
  <si>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</si>
  <si>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</si>
  <si>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</si>
  <si>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</si>
  <si>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</si>
  <si>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</si>
  <si>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</si>
  <si>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</si>
  <si>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</si>
  <si>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</si>
  <si>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</si>
  <si>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</si>
  <si>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</si>
  <si>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</si>
  <si>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</si>
  <si>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</si>
  <si>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</si>
  <si>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</si>
  <si>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</si>
  <si>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</si>
  <si>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</si>
  <si>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</si>
  <si>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</si>
  <si>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</si>
  <si>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</si>
  <si>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</si>
  <si>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</si>
  <si>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</si>
  <si>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</si>
  <si>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</si>
  <si>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</si>
  <si>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</si>
  <si>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</si>
  <si>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</si>
  <si>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</si>
  <si>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</si>
  <si>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</si>
  <si>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</si>
  <si>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</si>
  <si>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</si>
  <si>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</si>
  <si>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</si>
  <si>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</si>
  <si>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</si>
  <si>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</si>
  <si>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</si>
  <si>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</si>
  <si>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</si>
  <si>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</si>
  <si>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</si>
  <si>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</si>
  <si>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</si>
  <si>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</si>
  <si>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</si>
  <si>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</si>
  <si>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</si>
  <si>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</si>
  <si>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</si>
  <si>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</si>
  <si>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</si>
  <si>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</si>
  <si>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</si>
  <si>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</si>
  <si>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</si>
  <si>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</si>
  <si>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</si>
  <si>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</si>
  <si>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</si>
  <si>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</si>
  <si>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</si>
  <si>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</si>
  <si>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</si>
  <si>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</si>
  <si>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</si>
  <si>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</si>
  <si>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</si>
  <si>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</si>
  <si>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</si>
  <si>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</si>
  <si>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</si>
  <si>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</si>
  <si>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</si>
  <si>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</si>
  <si>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</si>
  <si>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</si>
  <si>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</si>
  <si>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</si>
  <si>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</si>
  <si>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</si>
  <si>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</si>
  <si>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</si>
  <si>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</si>
  <si>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</si>
  <si>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</si>
  <si>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</si>
  <si>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</si>
  <si>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</si>
  <si>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</si>
  <si>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</si>
  <si>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</si>
  <si>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</si>
  <si>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</si>
  <si>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</si>
  <si>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</si>
  <si>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</si>
  <si>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</si>
  <si>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</si>
  <si>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</si>
  <si>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</si>
  <si>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</si>
  <si>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</si>
  <si>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</si>
  <si>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</si>
  <si>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</si>
  <si>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</si>
  <si>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</si>
  <si>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</si>
  <si>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</si>
  <si>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</si>
  <si>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</si>
  <si>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</si>
  <si>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</si>
  <si>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</si>
  <si>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</si>
  <si>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</si>
  <si>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</si>
  <si>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</si>
  <si>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</si>
  <si>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</si>
  <si>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</si>
  <si>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</si>
  <si>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</si>
  <si>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</si>
  <si>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</si>
  <si>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</si>
  <si>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</si>
  <si>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</si>
  <si>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</si>
  <si>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</si>
  <si>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</si>
  <si>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</si>
  <si>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</si>
  <si>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</si>
  <si>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</si>
  <si>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</si>
  <si>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</si>
  <si>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</si>
  <si>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</si>
  <si>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</si>
  <si>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</si>
  <si>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</si>
  <si>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</si>
  <si>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</si>
  <si>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</si>
  <si>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</si>
  <si>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</si>
  <si>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</si>
  <si>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</si>
  <si>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</si>
  <si>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</si>
  <si>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</si>
  <si>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</si>
  <si>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</si>
  <si>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</si>
  <si>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</si>
  <si>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</si>
  <si>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</si>
  <si>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</si>
  <si>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</si>
  <si>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</si>
  <si>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</si>
  <si>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</si>
  <si>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</si>
  <si>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</si>
  <si>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</si>
  <si>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</si>
  <si>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</si>
  <si>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</si>
  <si>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</si>
  <si>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</si>
  <si>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</si>
  <si>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</si>
  <si>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</si>
  <si>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</si>
  <si>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</si>
  <si>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</si>
  <si>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</si>
  <si>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</si>
  <si>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</si>
  <si>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</si>
  <si>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</si>
  <si>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</si>
  <si>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</si>
  <si>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</si>
  <si>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</si>
  <si>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</si>
  <si>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</si>
  <si>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</si>
  <si>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</si>
  <si>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</si>
  <si>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</si>
  <si>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</si>
  <si>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</si>
  <si>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</si>
  <si>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</si>
  <si>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</si>
  <si>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</si>
  <si>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</si>
  <si>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</si>
  <si>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</si>
  <si>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</si>
  <si>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</si>
  <si>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</si>
  <si>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</si>
  <si>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</si>
  <si>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</si>
  <si>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</si>
  <si>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</si>
  <si>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</si>
  <si>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</si>
  <si>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</si>
  <si>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</si>
  <si>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</si>
  <si>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</si>
  <si>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</si>
  <si>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</si>
  <si>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</si>
  <si>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</si>
  <si>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</si>
  <si>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</si>
  <si>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</si>
  <si>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</si>
  <si>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</si>
  <si>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</si>
  <si>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</si>
  <si>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</si>
  <si>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</si>
  <si>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</si>
  <si>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</si>
  <si>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</si>
  <si>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</si>
  <si>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</si>
  <si>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</si>
  <si>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</si>
  <si>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</si>
  <si>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</si>
  <si>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</si>
  <si>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</si>
  <si>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</si>
  <si>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</si>
  <si>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</si>
  <si>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</si>
  <si>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</si>
  <si>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</si>
  <si>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</si>
  <si>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</si>
  <si>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</si>
  <si>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</si>
  <si>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</si>
  <si>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</si>
  <si>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</si>
  <si>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</si>
  <si>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</si>
  <si>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</si>
  <si>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</si>
  <si>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</si>
  <si>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</si>
  <si>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</si>
  <si>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</si>
  <si>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</si>
  <si>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</si>
  <si>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</si>
  <si>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</si>
  <si>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</si>
  <si>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</si>
  <si>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</si>
  <si>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</si>
  <si>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</si>
  <si>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</si>
  <si>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</si>
  <si>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</si>
  <si>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</si>
  <si>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</si>
  <si>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</si>
  <si>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</si>
  <si>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</si>
  <si>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</si>
  <si>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</si>
  <si>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</si>
  <si>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</si>
  <si>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</si>
  <si>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</si>
  <si>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</si>
  <si>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</si>
  <si>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</si>
  <si>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</si>
  <si>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</si>
  <si>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</si>
  <si>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</si>
  <si>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</si>
  <si>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</si>
  <si>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</si>
  <si>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</si>
  <si>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</si>
  <si>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</si>
  <si>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</si>
  <si>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</si>
  <si>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</si>
  <si>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</si>
  <si>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</si>
  <si>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</si>
  <si>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</si>
  <si>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</si>
  <si>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</si>
  <si>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</si>
  <si>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</si>
  <si>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</si>
  <si>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</si>
  <si>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</si>
  <si>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</si>
  <si>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</si>
  <si>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</si>
  <si>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</si>
  <si>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</si>
  <si>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</si>
  <si>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</si>
  <si>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</si>
  <si>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</si>
  <si>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</si>
  <si>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</si>
  <si>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</si>
  <si>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</si>
  <si>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</si>
  <si>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</si>
  <si>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</si>
  <si>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</si>
  <si>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</si>
  <si>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</si>
  <si>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</si>
  <si>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</si>
  <si>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</si>
  <si>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</si>
  <si>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</si>
  <si>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</si>
  <si>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</si>
  <si>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</si>
  <si>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</si>
  <si>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</si>
  <si>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</si>
  <si>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</si>
  <si>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</si>
  <si>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</si>
  <si>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</si>
  <si>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</si>
  <si>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</si>
  <si>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</si>
  <si>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</si>
  <si>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</si>
  <si>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</si>
  <si>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</si>
  <si>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</si>
  <si>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</si>
  <si>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</si>
  <si>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</si>
  <si>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</si>
  <si>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</si>
  <si>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</si>
  <si>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</si>
  <si>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</si>
  <si>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</si>
  <si>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</si>
  <si>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</si>
  <si>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</si>
  <si>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</si>
  <si>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</si>
  <si>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</si>
  <si>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</si>
  <si>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</si>
  <si>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</si>
  <si>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</si>
  <si>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</si>
  <si>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</si>
  <si>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</si>
  <si>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</si>
  <si>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</si>
  <si>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</si>
  <si>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</si>
  <si>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</si>
  <si>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</si>
  <si>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</si>
  <si>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</si>
  <si>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</si>
  <si>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</si>
  <si>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</si>
  <si>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</si>
  <si>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</si>
  <si>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</si>
  <si>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</si>
  <si>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</si>
  <si>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</si>
  <si>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</si>
  <si>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</si>
  <si>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</si>
  <si>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</si>
  <si>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</si>
  <si>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</si>
  <si>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</si>
  <si>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</si>
  <si>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</si>
  <si>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</si>
  <si>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</si>
  <si>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</si>
  <si>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</si>
  <si>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</si>
  <si>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</si>
  <si>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</si>
  <si>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</si>
  <si>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</si>
  <si>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</si>
  <si>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</si>
  <si>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</si>
  <si>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</si>
  <si>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</si>
  <si>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</si>
  <si>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</si>
  <si>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</si>
  <si>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</si>
  <si>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</si>
  <si>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</si>
  <si>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</si>
  <si>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</si>
  <si>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</si>
  <si>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</si>
  <si>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</si>
  <si>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</si>
  <si>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</si>
  <si>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</si>
  <si>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</si>
  <si>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</si>
  <si>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</si>
  <si>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</si>
  <si>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</si>
  <si>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</si>
  <si>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</si>
  <si>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</si>
  <si>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</si>
  <si>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</si>
  <si>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</si>
  <si>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</si>
  <si>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</si>
  <si>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</si>
  <si>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</si>
  <si>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</si>
  <si>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</si>
  <si>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</si>
  <si>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</si>
  <si>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</si>
  <si>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</si>
  <si>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</si>
  <si>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</si>
  <si>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</si>
  <si>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</si>
  <si>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</si>
  <si>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</si>
  <si>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</si>
  <si>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</si>
  <si>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</si>
  <si>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</si>
  <si>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</si>
  <si>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</si>
  <si>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</si>
  <si>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</si>
  <si>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</si>
  <si>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</si>
  <si>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</si>
  <si>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</si>
  <si>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</si>
  <si>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</si>
  <si>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</si>
  <si>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</si>
  <si>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</si>
  <si>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</si>
  <si>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</si>
  <si>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</si>
  <si>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</si>
  <si>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</si>
  <si>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</si>
  <si>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</si>
  <si>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</si>
  <si>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</si>
  <si>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</si>
  <si>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</si>
  <si>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</si>
  <si>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</si>
  <si>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</si>
  <si>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</si>
  <si>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</si>
  <si>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</si>
  <si>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</si>
  <si>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</si>
  <si>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</si>
  <si>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</si>
  <si>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</si>
  <si>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</si>
  <si>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</si>
  <si>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</si>
  <si>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</si>
  <si>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</si>
  <si>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</si>
  <si>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</si>
  <si>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</si>
  <si>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</si>
  <si>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</si>
  <si>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</si>
  <si>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</si>
  <si>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</si>
  <si>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</si>
  <si>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</si>
  <si>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</si>
  <si>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</si>
  <si>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</si>
  <si>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</si>
  <si>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</si>
  <si>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</si>
  <si>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</si>
  <si>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</si>
  <si>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</si>
  <si>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</si>
  <si>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</si>
  <si>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</si>
  <si>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</si>
  <si>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</si>
  <si>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</si>
  <si>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</si>
  <si>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</si>
  <si>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</si>
  <si>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</si>
  <si>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</si>
  <si>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</si>
  <si>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</si>
  <si>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</si>
  <si>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</si>
  <si>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</si>
  <si>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</si>
  <si>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</si>
  <si>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</si>
  <si>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</si>
  <si>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</si>
  <si>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</si>
  <si>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</si>
  <si>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</si>
  <si>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</si>
  <si>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</si>
  <si>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</si>
  <si>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</si>
  <si>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</si>
  <si>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</si>
  <si>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</si>
  <si>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</si>
  <si>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</si>
  <si>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</si>
  <si>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</si>
  <si>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</si>
  <si>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</si>
  <si>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</si>
  <si>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</si>
  <si>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</si>
  <si>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</si>
  <si>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</si>
  <si>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</si>
  <si>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</si>
  <si>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</si>
  <si>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</si>
  <si>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</si>
  <si>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</si>
  <si>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</si>
  <si>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</si>
  <si>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</si>
  <si>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</si>
  <si>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</si>
  <si>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</si>
  <si>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</si>
  <si>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</si>
  <si>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</si>
  <si>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</si>
  <si>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</si>
  <si>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</si>
  <si>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</si>
  <si>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</si>
  <si>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</si>
  <si>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</si>
  <si>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</si>
  <si>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</si>
  <si>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</si>
  <si>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</si>
  <si>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</si>
  <si>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</si>
  <si>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</si>
  <si>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</si>
  <si>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</si>
  <si>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</si>
  <si>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</si>
  <si>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</si>
  <si>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</si>
  <si>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</si>
  <si>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</si>
  <si>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</si>
  <si>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</si>
  <si>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</si>
  <si>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</si>
  <si>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</si>
  <si>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</si>
  <si>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</si>
  <si>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</si>
  <si>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</si>
  <si>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</si>
  <si>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</si>
  <si>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</si>
  <si>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</si>
  <si>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</si>
  <si>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</si>
  <si>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</si>
  <si>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</si>
  <si>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</si>
  <si>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</si>
  <si>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</si>
  <si>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</si>
  <si>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</si>
  <si>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</si>
  <si>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</si>
  <si>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</si>
  <si>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</si>
  <si>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</si>
  <si>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</si>
  <si>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</si>
  <si>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</si>
  <si>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</si>
  <si>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</si>
  <si>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</si>
  <si>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</si>
  <si>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</si>
  <si>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</si>
  <si>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</si>
  <si>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</si>
  <si>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</si>
  <si>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</si>
  <si>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</si>
  <si>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</si>
  <si>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</si>
  <si>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</si>
  <si>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</si>
  <si>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</si>
  <si>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</si>
  <si>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</si>
  <si>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</si>
  <si>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</si>
  <si>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</si>
  <si>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</si>
  <si>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</si>
  <si>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</si>
  <si>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</si>
  <si>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</si>
  <si>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</si>
  <si>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</si>
  <si>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</si>
  <si>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</si>
  <si>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</si>
  <si>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</si>
  <si>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</si>
  <si>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</si>
  <si>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</si>
  <si>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</si>
  <si>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</si>
  <si>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</si>
  <si>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</si>
  <si>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</si>
  <si>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</si>
  <si>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</si>
  <si>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</si>
  <si>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</si>
  <si>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</si>
  <si>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</si>
  <si>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</si>
  <si>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</si>
  <si>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</si>
  <si>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</si>
  <si>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</si>
  <si>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</si>
  <si>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</si>
  <si>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</si>
  <si>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</si>
  <si>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</si>
  <si>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</si>
  <si>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</si>
  <si>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</si>
  <si>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</si>
  <si>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</si>
  <si>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</si>
  <si>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</si>
  <si>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</si>
  <si>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</si>
  <si>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</si>
  <si>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</si>
  <si>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</si>
  <si>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</si>
  <si>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</si>
  <si>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</si>
  <si>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</si>
  <si>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</si>
  <si>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</si>
  <si>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</si>
  <si>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</si>
  <si>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</si>
  <si>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</si>
  <si>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</si>
  <si>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</si>
  <si>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</si>
  <si>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</si>
  <si>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</si>
  <si>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</si>
  <si>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</si>
  <si>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</si>
  <si>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</si>
  <si>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</si>
  <si>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</si>
  <si>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</si>
  <si>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</si>
  <si>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</si>
  <si>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</si>
  <si>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</si>
  <si>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</si>
  <si>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</si>
  <si>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</si>
  <si>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</si>
  <si>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</si>
  <si>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</si>
  <si>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</si>
  <si>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</si>
  <si>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</si>
  <si>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</si>
  <si>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</si>
  <si>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</si>
  <si>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</si>
  <si>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</si>
  <si>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</si>
  <si>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</si>
  <si>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</si>
  <si>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</si>
  <si>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</si>
  <si>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</si>
  <si>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</si>
  <si>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</si>
  <si>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</si>
  <si>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</si>
  <si>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</si>
  <si>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</si>
  <si>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</si>
  <si>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</si>
  <si>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</si>
  <si>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</si>
  <si>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</si>
  <si>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</si>
  <si>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</si>
  <si>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</si>
  <si>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</si>
  <si>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</si>
  <si>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</si>
  <si>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</si>
  <si>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</si>
  <si>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</si>
  <si>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</si>
  <si>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</si>
  <si>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</si>
  <si>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</si>
  <si>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</si>
  <si>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</si>
  <si>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</si>
  <si>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</si>
  <si>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</si>
  <si>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</si>
  <si>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</si>
  <si>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</si>
  <si>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</si>
  <si>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</si>
  <si>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</si>
  <si>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</si>
  <si>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</si>
  <si>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</si>
  <si>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</si>
  <si>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</si>
  <si>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</si>
  <si>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</si>
  <si>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</si>
  <si>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</si>
  <si>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</si>
  <si>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</si>
  <si>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</si>
  <si>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</si>
  <si>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</si>
  <si>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</si>
  <si>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</si>
  <si>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</si>
  <si>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</si>
  <si>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</si>
  <si>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</si>
  <si>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</si>
  <si>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</si>
  <si>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</si>
  <si>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</si>
  <si>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</si>
  <si>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</si>
  <si>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</si>
  <si>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</si>
  <si>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</si>
  <si>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</si>
  <si>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</si>
  <si>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</si>
  <si>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</si>
  <si>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</si>
  <si>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</si>
  <si>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</si>
  <si>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</si>
  <si>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</si>
  <si>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</si>
  <si>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</si>
  <si>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</si>
  <si>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</si>
  <si>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</si>
  <si>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</si>
  <si>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</si>
  <si>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</si>
  <si>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</si>
  <si>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</si>
  <si>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</si>
  <si>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</si>
  <si>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</si>
  <si>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</si>
  <si>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</si>
  <si>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</si>
  <si>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</si>
  <si>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</si>
  <si>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</si>
  <si>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</si>
  <si>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</si>
  <si>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</si>
  <si>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</si>
  <si>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</si>
  <si>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</si>
  <si>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</si>
  <si>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</si>
  <si>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</si>
  <si>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</si>
  <si>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</si>
  <si>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</si>
  <si>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</si>
  <si>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</si>
  <si>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</si>
  <si>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</si>
  <si>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</si>
  <si>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</si>
  <si>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</si>
  <si>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</si>
  <si>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</si>
  <si>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</si>
  <si>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</si>
  <si>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</si>
  <si>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</si>
  <si>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</si>
  <si>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</si>
  <si>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</si>
  <si>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</si>
  <si>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</si>
  <si>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</si>
  <si>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</si>
  <si>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</si>
  <si>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</si>
  <si>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</si>
  <si>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</si>
  <si>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</si>
  <si>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</si>
  <si>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</si>
  <si>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</si>
  <si>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</si>
  <si>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</si>
  <si>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</si>
  <si>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</si>
  <si>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</si>
  <si>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</si>
  <si>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</si>
  <si>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</si>
  <si>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</si>
  <si>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</si>
  <si>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</si>
  <si>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</si>
  <si>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</si>
  <si>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</si>
  <si>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</si>
  <si>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</si>
  <si>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</si>
  <si>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</si>
  <si>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</si>
  <si>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</si>
  <si>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</si>
  <si>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</si>
  <si>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</si>
  <si>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</si>
  <si>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</si>
  <si>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</si>
  <si>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</si>
  <si>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</si>
  <si>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</si>
  <si>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</si>
  <si>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</si>
  <si>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</si>
  <si>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</si>
  <si>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</si>
  <si>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</si>
  <si>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</si>
  <si>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</si>
  <si>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</si>
  <si>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</si>
  <si>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</si>
  <si>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</si>
  <si>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</si>
  <si>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</si>
  <si>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</si>
  <si>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</si>
  <si>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</si>
  <si>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</si>
  <si>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</si>
  <si>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</si>
  <si>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</si>
  <si>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</si>
  <si>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</si>
  <si>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</si>
  <si>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</si>
  <si>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</si>
  <si>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</si>
  <si>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</si>
  <si>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</si>
  <si>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</si>
  <si>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</si>
  <si>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</si>
  <si>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</si>
  <si>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</si>
  <si>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</si>
  <si>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</si>
  <si>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</si>
  <si>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</si>
  <si>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</si>
  <si>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</si>
  <si>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</si>
  <si>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</si>
  <si>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</si>
  <si>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</si>
  <si>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</si>
  <si>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</si>
  <si>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</si>
  <si>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</si>
  <si>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</si>
  <si>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</si>
  <si>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</si>
  <si>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</si>
  <si>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</si>
  <si>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</si>
  <si>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</si>
  <si>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</si>
  <si>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</si>
  <si>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</si>
  <si>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</si>
  <si>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</si>
  <si>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</si>
  <si>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</si>
  <si>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</si>
  <si>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</si>
  <si>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</si>
  <si>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</si>
  <si>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</si>
  <si>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</si>
  <si>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</si>
  <si>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</si>
  <si>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</si>
  <si>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</si>
  <si>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</si>
  <si>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</si>
  <si>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</si>
  <si>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</si>
  <si>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</si>
  <si>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</si>
  <si>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</si>
  <si>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</si>
  <si>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</si>
  <si>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</si>
  <si>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</si>
  <si>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</si>
  <si>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</si>
  <si>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</si>
  <si>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</si>
  <si>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</si>
  <si>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</si>
  <si>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</si>
  <si>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</si>
  <si>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</si>
  <si>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</si>
  <si>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</si>
  <si>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</si>
  <si>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</si>
  <si>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</si>
  <si>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</si>
  <si>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</si>
  <si>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</si>
  <si>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</si>
  <si>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</si>
  <si>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</si>
  <si>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</si>
  <si>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</si>
  <si>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</si>
  <si>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</si>
  <si>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</si>
  <si>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</si>
  <si>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</si>
  <si>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</si>
  <si>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</si>
  <si>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</si>
  <si>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</si>
  <si>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</si>
  <si>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</si>
  <si>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</si>
  <si>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</si>
  <si>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</si>
  <si>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</si>
  <si>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</si>
  <si>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</si>
  <si>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</si>
  <si>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</si>
  <si>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</si>
  <si>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</si>
  <si>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</si>
  <si>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</si>
  <si>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</si>
  <si>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</si>
  <si>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</si>
  <si>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</si>
  <si>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</si>
  <si>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</si>
  <si>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</si>
  <si>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</si>
  <si>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</si>
  <si>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</si>
  <si>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</si>
  <si>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</si>
  <si>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</si>
  <si>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</si>
  <si>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</si>
  <si>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</si>
  <si>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</si>
  <si>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</si>
  <si>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</si>
  <si>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</si>
  <si>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</si>
  <si>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</si>
  <si>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</si>
  <si>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</si>
  <si>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</si>
  <si>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</si>
  <si>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</si>
  <si>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</si>
  <si>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</si>
  <si>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</si>
  <si>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</si>
  <si>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</si>
  <si>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</si>
  <si>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</si>
  <si>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</si>
  <si>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</si>
  <si>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</si>
  <si>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</si>
  <si>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</si>
  <si>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</si>
  <si>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</si>
  <si>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</si>
  <si>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</si>
  <si>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</si>
  <si>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</si>
  <si>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</si>
  <si>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</si>
  <si>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</si>
  <si>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</si>
  <si>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</si>
  <si>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</si>
  <si>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</si>
  <si>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</si>
  <si>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</si>
  <si>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</si>
  <si>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</si>
  <si>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</si>
  <si>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</si>
  <si>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</si>
  <si>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</si>
  <si>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</si>
  <si>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</si>
  <si>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</si>
  <si>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</si>
  <si>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</si>
  <si>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</si>
  <si>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</si>
  <si>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</si>
  <si>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</si>
  <si>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</si>
  <si>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</si>
  <si>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</si>
  <si>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</si>
  <si>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</si>
  <si>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</si>
  <si>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</si>
  <si>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</si>
  <si>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</si>
  <si>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</si>
  <si>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</si>
  <si>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</si>
  <si>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</si>
  <si>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</si>
  <si>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</si>
  <si>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</si>
  <si>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</si>
  <si>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</si>
  <si>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</si>
  <si>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</si>
  <si>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</si>
  <si>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</si>
  <si>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</si>
  <si>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</si>
  <si>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</si>
  <si>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</si>
  <si>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</si>
  <si>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</si>
  <si>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</si>
  <si>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</si>
  <si>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</si>
  <si>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</si>
  <si>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</si>
  <si>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</si>
  <si>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</si>
  <si>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</si>
  <si>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</si>
  <si>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</si>
  <si>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</si>
  <si>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</si>
  <si>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</si>
  <si>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</si>
  <si>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</si>
  <si>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</si>
  <si>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</si>
  <si>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</si>
  <si>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</si>
  <si>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</si>
  <si>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</si>
  <si>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</si>
  <si>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</si>
  <si>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</si>
  <si>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</si>
  <si>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</si>
  <si>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</si>
  <si>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</si>
  <si>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</si>
  <si>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</si>
  <si>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</si>
  <si>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</si>
  <si>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</si>
  <si>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</si>
  <si>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</si>
  <si>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</si>
  <si>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</si>
  <si>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</si>
  <si>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</si>
  <si>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</si>
  <si>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</si>
  <si>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</si>
  <si>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</si>
  <si>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</si>
  <si>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</si>
  <si>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</si>
  <si>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</si>
  <si>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</si>
  <si>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</si>
  <si>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</si>
  <si>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</si>
  <si>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</si>
  <si>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</si>
  <si>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</si>
  <si>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</si>
  <si>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</si>
  <si>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</si>
  <si>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</si>
  <si>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</si>
  <si>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</si>
  <si>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</si>
  <si>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</si>
  <si>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</si>
  <si>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</si>
  <si>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</si>
  <si>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</si>
  <si>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</si>
  <si>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</si>
  <si>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</si>
  <si>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</si>
  <si>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</si>
  <si>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</si>
  <si>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</si>
  <si>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</si>
  <si>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</si>
  <si>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</si>
  <si>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</si>
  <si>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</si>
  <si>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</si>
  <si>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</si>
  <si>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</si>
  <si>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</si>
  <si>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</si>
  <si>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</si>
  <si>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</si>
  <si>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</si>
  <si>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</si>
  <si>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</si>
  <si>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</si>
  <si>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</si>
  <si>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</si>
  <si>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</si>
  <si>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</si>
  <si>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</si>
  <si>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</si>
  <si>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</si>
  <si>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</si>
  <si>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</si>
  <si>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</si>
  <si>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</si>
  <si>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</si>
  <si>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</si>
  <si>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</si>
  <si>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</si>
  <si>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</si>
  <si>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</si>
  <si>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</si>
  <si>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</si>
  <si>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</si>
  <si>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</si>
  <si>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</si>
  <si>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</si>
  <si>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</si>
  <si>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</si>
  <si>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</si>
  <si>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</si>
  <si>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</si>
  <si>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</si>
  <si>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</si>
  <si>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</si>
  <si>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</si>
  <si>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</si>
  <si>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</si>
  <si>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</si>
  <si>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</si>
  <si>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</si>
  <si>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</si>
  <si>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</si>
  <si>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</si>
  <si>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</si>
  <si>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</si>
  <si>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</si>
  <si>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</si>
  <si>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</si>
  <si>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</si>
  <si>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</si>
  <si>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</si>
  <si>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</si>
  <si>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</si>
  <si>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</si>
  <si>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</si>
  <si>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</si>
  <si>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</si>
  <si>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</si>
  <si>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</si>
  <si>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</si>
  <si>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</si>
  <si>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</si>
  <si>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</si>
  <si>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</si>
  <si>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</si>
  <si>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</si>
  <si>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</si>
  <si>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</si>
  <si>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</si>
  <si>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</si>
  <si>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</si>
  <si>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</si>
  <si>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</si>
  <si>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</si>
  <si>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</si>
  <si>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</si>
  <si>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</si>
  <si>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</si>
  <si>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</si>
  <si>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</si>
  <si>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</si>
  <si>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</si>
  <si>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</si>
  <si>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</si>
  <si>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</si>
  <si>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</si>
  <si>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</si>
  <si>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</si>
  <si>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</si>
  <si>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</si>
  <si>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</si>
  <si>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</si>
  <si>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</si>
  <si>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</si>
  <si>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</si>
  <si>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</si>
  <si>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</si>
  <si>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</si>
  <si>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</si>
  <si>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</si>
  <si>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</si>
  <si>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</si>
  <si>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</si>
  <si>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</si>
  <si>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</si>
  <si>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</si>
  <si>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</si>
  <si>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</si>
  <si>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</si>
  <si>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</si>
  <si>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</si>
  <si>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</si>
  <si>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</si>
  <si>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</si>
  <si>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</si>
  <si>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</si>
  <si>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</si>
  <si>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</si>
  <si>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</si>
  <si>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</si>
  <si>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</si>
  <si>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</si>
  <si>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</si>
  <si>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</si>
  <si>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</si>
  <si>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</si>
  <si>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</si>
  <si>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</si>
  <si>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</si>
  <si>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</si>
  <si>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</si>
  <si>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</si>
  <si>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</si>
  <si>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</si>
  <si>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</si>
  <si>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</si>
  <si>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</si>
  <si>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</si>
  <si>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</si>
  <si>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</si>
  <si>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</si>
  <si>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</si>
  <si>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</si>
  <si>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</si>
  <si>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</si>
  <si>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</si>
  <si>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</si>
  <si>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</si>
  <si>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</si>
  <si>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</si>
  <si>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</si>
  <si>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</si>
  <si>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</si>
  <si>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</si>
  <si>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</si>
  <si>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</si>
  <si>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</si>
  <si>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</si>
  <si>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</si>
  <si>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</si>
  <si>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</si>
  <si>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</si>
  <si>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</si>
  <si>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</si>
  <si>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</si>
  <si>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</si>
  <si>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</si>
  <si>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</si>
  <si>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</si>
  <si>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</si>
  <si>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</si>
  <si>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</si>
  <si>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</si>
  <si>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</si>
  <si>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</si>
  <si>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</si>
  <si>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</si>
  <si>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</si>
  <si>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</si>
  <si>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</si>
  <si>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</si>
  <si>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</si>
  <si>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</si>
  <si>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</si>
  <si>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</si>
  <si>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</si>
  <si>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</si>
  <si>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</si>
  <si>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</si>
  <si>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</si>
  <si>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</si>
  <si>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</si>
  <si>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</si>
  <si>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</si>
  <si>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</si>
  <si>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</si>
  <si>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</si>
  <si>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</si>
  <si>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</si>
  <si>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</si>
  <si>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</si>
  <si>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</si>
  <si>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</si>
  <si>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</si>
  <si>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</si>
  <si>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</si>
  <si>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</si>
  <si>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</si>
  <si>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</si>
  <si>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</si>
  <si>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</si>
  <si>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</si>
  <si>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</si>
  <si>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</si>
  <si>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</si>
  <si>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</si>
  <si>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</si>
  <si>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</si>
  <si>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</si>
  <si>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</si>
  <si>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</si>
  <si>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</si>
  <si>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</si>
  <si>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</si>
  <si>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</si>
  <si>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</si>
  <si>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</si>
  <si>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</si>
  <si>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</si>
  <si>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</si>
  <si>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</si>
  <si>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</si>
  <si>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</si>
  <si>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</si>
  <si>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</si>
  <si>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</si>
  <si>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</si>
  <si>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</si>
  <si>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</si>
  <si>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</si>
  <si>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</si>
  <si>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</si>
  <si>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</si>
  <si>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</si>
  <si>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</si>
  <si>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</si>
  <si>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</si>
  <si>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</si>
  <si>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</si>
  <si>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</si>
  <si>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</si>
  <si>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</si>
  <si>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</si>
  <si>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</si>
  <si>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</si>
  <si>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</si>
  <si>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</si>
  <si>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</si>
  <si>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</si>
  <si>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</si>
  <si>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</si>
  <si>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</si>
  <si>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</si>
  <si>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</si>
  <si>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</si>
  <si>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</si>
  <si>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</si>
  <si>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</si>
  <si>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</si>
  <si>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</si>
  <si>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</si>
  <si>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</si>
  <si>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</si>
  <si>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</si>
  <si>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</si>
  <si>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</si>
  <si>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</si>
  <si>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</si>
  <si>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</si>
  <si>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</si>
  <si>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</si>
  <si>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</si>
  <si>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</si>
  <si>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</si>
  <si>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</si>
  <si>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</si>
  <si>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</si>
  <si>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</si>
  <si>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</si>
  <si>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</si>
  <si>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</si>
  <si>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</si>
  <si>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</si>
  <si>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</si>
  <si>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</si>
  <si>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</si>
  <si>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</si>
  <si>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</si>
  <si>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</si>
  <si>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</si>
  <si>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</si>
  <si>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</si>
  <si>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</si>
  <si>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</si>
  <si>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</si>
  <si>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</si>
  <si>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</si>
  <si>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</si>
  <si>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</si>
  <si>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</si>
  <si>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</si>
  <si>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</si>
  <si>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</si>
  <si>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</si>
  <si>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</si>
  <si>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</si>
  <si>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</si>
  <si>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</si>
  <si>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</si>
  <si>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</si>
  <si>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</si>
  <si>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</si>
  <si>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</si>
  <si>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</si>
  <si>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</si>
  <si>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</si>
  <si>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</si>
  <si>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</si>
  <si>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</si>
  <si>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</si>
  <si>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</si>
  <si>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</si>
  <si>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</si>
  <si>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</si>
  <si>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</si>
  <si>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</si>
  <si>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</si>
  <si>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</si>
  <si>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</si>
  <si>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</si>
  <si>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</si>
  <si>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</si>
  <si>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</si>
  <si>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</si>
  <si>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</si>
  <si>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</si>
  <si>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</si>
  <si>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</si>
  <si>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</si>
  <si>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</si>
  <si>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</si>
  <si>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</si>
  <si>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</si>
  <si>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</si>
  <si>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</si>
  <si>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</si>
  <si>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</si>
  <si>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</si>
  <si>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</si>
  <si>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</si>
  <si>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</si>
  <si>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</si>
  <si>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</si>
  <si>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</si>
  <si>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</si>
  <si>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</si>
  <si>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</si>
  <si>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</si>
  <si>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</si>
  <si>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</si>
  <si>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</si>
  <si>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</si>
  <si>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</si>
  <si>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</si>
  <si>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</si>
  <si>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</si>
  <si>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</si>
  <si>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</si>
  <si>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</si>
  <si>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</si>
  <si>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</si>
  <si>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</si>
  <si>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</si>
  <si>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</si>
  <si>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</si>
  <si>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</si>
  <si>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</si>
  <si>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</si>
  <si>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</si>
  <si>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</si>
  <si>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</si>
  <si>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</si>
  <si>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</si>
  <si>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</si>
  <si>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</si>
  <si>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</si>
  <si>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</si>
  <si>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</si>
  <si>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</si>
  <si>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</si>
  <si>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</si>
  <si>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</si>
  <si>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</si>
  <si>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</si>
  <si>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</si>
  <si>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</si>
  <si>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</si>
  <si>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</si>
  <si>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</si>
  <si>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</si>
  <si>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</si>
  <si>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</si>
  <si>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</si>
  <si>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</si>
  <si>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</si>
  <si>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</si>
  <si>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</si>
  <si>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</si>
  <si>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</si>
  <si>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</si>
  <si>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</si>
  <si>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</si>
  <si>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</si>
  <si>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</si>
  <si>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</si>
  <si>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</si>
  <si>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</si>
  <si>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</si>
  <si>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</si>
  <si>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</si>
  <si>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</si>
  <si>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</si>
  <si>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</si>
  <si>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</si>
  <si>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</si>
  <si>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</si>
  <si>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</si>
  <si>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</si>
  <si>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</si>
  <si>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</si>
  <si>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</si>
  <si>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</si>
  <si>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</si>
  <si>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</si>
  <si>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</si>
  <si>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</si>
  <si>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</si>
  <si>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</si>
  <si>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</si>
  <si>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</si>
  <si>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</si>
  <si>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</si>
  <si>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</si>
  <si>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</si>
  <si>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</si>
  <si>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</si>
  <si>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</si>
  <si>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</si>
  <si>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</si>
  <si>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</si>
  <si>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</si>
  <si>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</si>
  <si>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</si>
  <si>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</si>
  <si>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</si>
  <si>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</si>
  <si>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</si>
  <si>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</si>
  <si>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</si>
  <si>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</si>
  <si>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</si>
  <si>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</si>
  <si>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</si>
  <si>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</si>
  <si>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</si>
  <si>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</si>
  <si>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</si>
  <si>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</si>
  <si>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</si>
  <si>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</si>
  <si>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</si>
  <si>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</si>
  <si>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</si>
  <si>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</si>
  <si>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</si>
  <si>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</si>
  <si>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</si>
  <si>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</si>
  <si>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</si>
  <si>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</si>
  <si>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</si>
  <si>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</si>
  <si>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</si>
  <si>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</si>
  <si>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</si>
  <si>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</si>
  <si>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</si>
  <si>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</si>
  <si>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</si>
  <si>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</si>
  <si>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</si>
  <si>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</si>
  <si>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</si>
  <si>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</si>
  <si>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</si>
  <si>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</si>
  <si>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</si>
  <si>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</si>
  <si>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</si>
  <si>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</si>
  <si>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</si>
  <si>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</si>
  <si>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</si>
  <si>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</si>
  <si>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</si>
  <si>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</si>
  <si>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</si>
  <si>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</si>
  <si>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</si>
  <si>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</si>
  <si>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</si>
  <si>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</si>
  <si>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</si>
  <si>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</si>
  <si>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</si>
  <si>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</si>
  <si>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</si>
  <si>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</si>
  <si>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</si>
  <si>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</si>
  <si>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</si>
  <si>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</si>
  <si>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</si>
  <si>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</si>
  <si>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</si>
  <si>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</si>
  <si>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</si>
  <si>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</si>
  <si>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</si>
  <si>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</si>
  <si>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</si>
  <si>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</si>
  <si>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</si>
  <si>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</si>
  <si>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</si>
  <si>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</si>
  <si>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</si>
  <si>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</si>
  <si>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</si>
  <si>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</si>
  <si>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</si>
  <si>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</si>
  <si>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</si>
  <si>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</si>
  <si>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</si>
  <si>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</si>
  <si>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</si>
  <si>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</si>
  <si>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</si>
  <si>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</si>
  <si>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</si>
  <si>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</si>
  <si>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</si>
  <si>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</si>
  <si>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</si>
  <si>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</si>
  <si>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</si>
  <si>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</si>
  <si>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</si>
  <si>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</si>
  <si>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</si>
  <si>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</si>
  <si>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</si>
  <si>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</si>
  <si>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</si>
  <si>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</si>
  <si>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</si>
  <si>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</si>
  <si>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</si>
  <si>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</si>
  <si>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</si>
  <si>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</si>
  <si>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</si>
  <si>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</si>
  <si>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</si>
  <si>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</si>
  <si>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</si>
  <si>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</si>
  <si>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</si>
  <si>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</si>
  <si>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</si>
  <si>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</si>
  <si>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</si>
  <si>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</si>
  <si>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</si>
  <si>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</si>
  <si>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</si>
  <si>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</si>
  <si>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</si>
  <si>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</si>
  <si>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</si>
  <si>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</si>
  <si>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</si>
  <si>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</si>
  <si>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</si>
  <si>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</si>
  <si>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</si>
  <si>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</si>
  <si>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</si>
  <si>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</si>
  <si>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</si>
  <si>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</si>
  <si>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</si>
  <si>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</si>
  <si>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</si>
  <si>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</si>
  <si>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</si>
  <si>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</si>
  <si>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</si>
  <si>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</si>
  <si>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</si>
  <si>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</si>
  <si>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</si>
  <si>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</si>
  <si>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</si>
  <si>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</si>
  <si>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</si>
  <si>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</si>
  <si>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</si>
  <si>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</si>
  <si>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</si>
  <si>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</si>
  <si>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</si>
  <si>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</si>
  <si>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</si>
  <si>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</si>
  <si>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</si>
  <si>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</si>
  <si>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</si>
  <si>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</si>
  <si>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</si>
  <si>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</si>
  <si>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</si>
  <si>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</si>
  <si>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</si>
  <si>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</si>
  <si>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</si>
  <si>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</si>
  <si>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</si>
  <si>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</si>
  <si>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</si>
  <si>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</si>
  <si>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</si>
  <si>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</si>
  <si>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</si>
  <si>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</si>
  <si>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</si>
  <si>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</si>
  <si>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</si>
  <si>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</si>
  <si>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</si>
  <si>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</si>
  <si>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</si>
  <si>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</si>
  <si>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</si>
  <si>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</si>
  <si>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</si>
  <si>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</si>
  <si>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</si>
  <si>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</si>
  <si>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</si>
  <si>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</si>
  <si>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</si>
  <si>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</si>
  <si>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</si>
  <si>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</si>
  <si>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</si>
  <si>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</si>
  <si>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</si>
  <si>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</si>
  <si>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</si>
  <si>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</si>
  <si>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</si>
  <si>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</si>
  <si>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</si>
  <si>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</si>
  <si>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</si>
  <si>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</si>
  <si>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</si>
  <si>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</si>
  <si>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</si>
  <si>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</si>
  <si>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</si>
  <si>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</si>
  <si>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</si>
  <si>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</si>
  <si>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</si>
  <si>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</si>
  <si>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</si>
  <si>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</si>
  <si>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</si>
  <si>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</si>
  <si>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</si>
  <si>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</si>
  <si>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</si>
  <si>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</si>
  <si>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</si>
  <si>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</si>
  <si>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</si>
  <si>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</si>
  <si>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</si>
  <si>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</si>
  <si>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</si>
  <si>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</si>
  <si>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</si>
  <si>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</si>
  <si>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</si>
  <si>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</si>
  <si>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</si>
  <si>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</si>
  <si>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</si>
  <si>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</si>
  <si>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</si>
  <si>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</si>
  <si>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</si>
  <si>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</si>
  <si>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</si>
  <si>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</si>
  <si>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</si>
  <si>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</si>
  <si>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</si>
  <si>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</si>
  <si>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</si>
  <si>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</si>
  <si>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</si>
  <si>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</si>
  <si>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</si>
  <si>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</si>
  <si>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</si>
  <si>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</si>
  <si>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</si>
  <si>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</si>
  <si>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</si>
  <si>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</si>
  <si>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</si>
  <si>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</si>
  <si>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</si>
  <si>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</si>
  <si>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</si>
  <si>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</si>
  <si>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</si>
  <si>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</si>
  <si>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</si>
  <si>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</si>
  <si>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</si>
  <si>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</si>
  <si>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</si>
  <si>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</si>
  <si>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</si>
  <si>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</si>
  <si>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</si>
  <si>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</si>
  <si>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</si>
  <si>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</si>
  <si>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</si>
  <si>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</si>
  <si>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</si>
  <si>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</si>
  <si>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</si>
  <si>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</si>
  <si>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</si>
  <si>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</si>
  <si>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</si>
  <si>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</si>
  <si>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</si>
  <si>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</si>
  <si>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</si>
  <si>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</si>
  <si>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</si>
  <si>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</si>
  <si>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</si>
  <si>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</si>
  <si>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</si>
  <si>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</si>
  <si>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</si>
  <si>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</si>
  <si>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</si>
  <si>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</si>
  <si>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</si>
  <si>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</si>
  <si>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</si>
  <si>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</si>
  <si>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</si>
  <si>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</si>
  <si>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</si>
  <si>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</si>
  <si>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</si>
  <si>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</si>
  <si>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</si>
  <si>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</si>
  <si>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</si>
  <si>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</si>
  <si>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</si>
  <si>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</si>
  <si>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</si>
  <si>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</si>
  <si>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</si>
  <si>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</si>
  <si>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</si>
  <si>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</si>
  <si>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</si>
  <si>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</si>
  <si>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</si>
  <si>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</si>
  <si>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</si>
  <si>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</si>
  <si>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</si>
  <si>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</si>
  <si>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</si>
  <si>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</si>
  <si>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</si>
  <si>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</si>
  <si>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</si>
  <si>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</si>
  <si>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</si>
  <si>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</si>
  <si>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</si>
  <si>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</si>
  <si>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</si>
  <si>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</si>
  <si>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</si>
  <si>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</si>
  <si>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</si>
  <si>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</si>
  <si>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</si>
  <si>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</si>
  <si>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</si>
  <si>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</si>
  <si>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</si>
  <si>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</si>
  <si>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</si>
  <si>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</si>
  <si>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</si>
  <si>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</si>
  <si>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</si>
  <si>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</si>
  <si>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</si>
  <si>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</si>
  <si>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</si>
  <si>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</si>
  <si>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</si>
  <si>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</si>
  <si>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</si>
  <si>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</si>
  <si>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</si>
  <si>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</si>
  <si>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</si>
  <si>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</si>
  <si>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</si>
  <si>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</si>
  <si>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</si>
  <si>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</si>
  <si>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</si>
  <si>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</si>
  <si>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</si>
  <si>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</si>
  <si>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</si>
  <si>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</si>
  <si>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</si>
  <si>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</si>
  <si>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</si>
  <si>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</si>
  <si>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</si>
  <si>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</si>
  <si>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</si>
  <si>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</si>
  <si>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</si>
  <si>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</si>
  <si>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</si>
  <si>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</si>
  <si>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</si>
  <si>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</si>
  <si>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</si>
  <si>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</si>
  <si>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</si>
  <si>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</si>
  <si>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</si>
  <si>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</si>
  <si>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</si>
  <si>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</si>
  <si>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</si>
  <si>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</si>
  <si>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</si>
  <si>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</si>
  <si>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</si>
  <si>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</si>
  <si>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</si>
  <si>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</si>
  <si>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</si>
  <si>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</si>
  <si>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</si>
  <si>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</si>
  <si>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</si>
  <si>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</si>
  <si>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</si>
  <si>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</si>
  <si>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</si>
  <si>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</si>
  <si>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</si>
  <si>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</si>
  <si>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</si>
  <si>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</si>
  <si>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</si>
  <si>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</si>
  <si>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</si>
  <si>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</si>
  <si>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</si>
  <si>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</si>
  <si>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</si>
  <si>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</si>
  <si>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</si>
  <si>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</si>
  <si>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</si>
  <si>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</si>
  <si>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</si>
  <si>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</si>
  <si>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</si>
  <si>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</si>
  <si>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</si>
  <si>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</si>
  <si>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</si>
  <si>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</si>
  <si>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</si>
  <si>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</si>
  <si>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</si>
  <si>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</si>
  <si>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</si>
  <si>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</si>
  <si>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</si>
  <si>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</si>
  <si>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</si>
  <si>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</si>
  <si>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</si>
  <si>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</si>
  <si>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</si>
  <si>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</si>
  <si>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</si>
  <si>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</si>
  <si>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</si>
  <si>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</si>
  <si>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</si>
  <si>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</si>
  <si>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</si>
  <si>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</si>
  <si>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</si>
  <si>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</si>
  <si>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</si>
  <si>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</si>
  <si>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</si>
  <si>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</si>
  <si>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</si>
  <si>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</si>
  <si>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</si>
  <si>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</si>
  <si>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</si>
  <si>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</si>
  <si>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</si>
  <si>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</si>
  <si>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</si>
  <si>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</si>
  <si>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</si>
  <si>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</si>
  <si>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</si>
  <si>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</si>
  <si>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</si>
  <si>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</si>
  <si>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</si>
  <si>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</si>
  <si>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</si>
  <si>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</si>
  <si>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</si>
  <si>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</si>
  <si>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</si>
  <si>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</si>
  <si>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</si>
  <si>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</si>
  <si>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</si>
  <si>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</si>
  <si>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</si>
  <si>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</si>
  <si>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</si>
  <si>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</si>
  <si>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</si>
  <si>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</si>
  <si>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</si>
  <si>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</si>
  <si>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</si>
  <si>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</si>
  <si>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</si>
  <si>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</si>
  <si>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</si>
  <si>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</si>
  <si>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</si>
  <si>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</si>
  <si>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</si>
  <si>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</si>
  <si>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</si>
  <si>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</si>
  <si>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</si>
  <si>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</si>
  <si>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</si>
  <si>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</si>
  <si>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</si>
  <si>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</si>
  <si>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</si>
  <si>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</si>
  <si>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</si>
  <si>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</si>
  <si>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</si>
  <si>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</si>
  <si>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</si>
  <si>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</si>
  <si>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</si>
  <si>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</si>
  <si>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</si>
  <si>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</si>
  <si>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</si>
  <si>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</si>
  <si>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</si>
  <si>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</si>
  <si>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</si>
  <si>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</si>
  <si>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</si>
  <si>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</si>
  <si>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</si>
  <si>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</si>
  <si>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</si>
  <si>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</si>
  <si>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</si>
  <si>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</si>
  <si>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</si>
  <si>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</si>
  <si>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</si>
  <si>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</si>
  <si>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</si>
  <si>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</si>
  <si>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</si>
  <si>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</si>
  <si>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</si>
  <si>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</si>
  <si>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</si>
  <si>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</si>
  <si>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</si>
  <si>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</si>
  <si>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</si>
  <si>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</si>
  <si>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</si>
  <si>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</si>
  <si>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</si>
  <si>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</si>
  <si>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</si>
  <si>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</si>
  <si>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</si>
  <si>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</si>
  <si>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</si>
  <si>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</si>
  <si>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</si>
  <si>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</si>
  <si>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</si>
  <si>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</si>
  <si>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</si>
  <si>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</si>
  <si>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</si>
  <si>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</si>
  <si>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</si>
  <si>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</si>
  <si>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</si>
  <si>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</si>
  <si>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</si>
  <si>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</si>
  <si>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</si>
  <si>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</si>
  <si>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</si>
  <si>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</si>
  <si>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</si>
  <si>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</si>
  <si>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</si>
  <si>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</si>
  <si>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</si>
  <si>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</si>
  <si>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</si>
  <si>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</si>
  <si>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</si>
  <si>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</si>
  <si>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</si>
  <si>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</si>
  <si>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</si>
  <si>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</si>
  <si>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</si>
  <si>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</si>
  <si>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</si>
  <si>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</si>
  <si>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</si>
  <si>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</si>
  <si>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</si>
  <si>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</si>
  <si>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</si>
  <si>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</si>
  <si>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</si>
  <si>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</si>
  <si>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</si>
  <si>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</si>
  <si>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</si>
  <si>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</si>
  <si>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</si>
  <si>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</si>
  <si>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</si>
  <si>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</si>
  <si>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</si>
  <si>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</si>
  <si>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</si>
  <si>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</si>
  <si>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</si>
  <si>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</si>
  <si>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</si>
  <si>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</si>
  <si>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</si>
  <si>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</si>
  <si>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</si>
  <si>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</si>
  <si>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</si>
  <si>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</si>
  <si>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</si>
  <si>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</si>
  <si>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</si>
  <si>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</si>
  <si>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</si>
  <si>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</si>
  <si>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</si>
  <si>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</si>
  <si>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</si>
  <si>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</si>
  <si>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</si>
  <si>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</si>
  <si>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</si>
  <si>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</si>
  <si>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</si>
  <si>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</si>
  <si>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</si>
  <si>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</si>
  <si>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</si>
  <si>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</si>
  <si>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</si>
  <si>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</si>
  <si>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</si>
  <si>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</si>
  <si>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</si>
  <si>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</si>
  <si>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</si>
  <si>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</si>
  <si>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</si>
  <si>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</si>
  <si>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</si>
  <si>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</si>
  <si>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</si>
  <si>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</si>
  <si>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</si>
  <si>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</si>
  <si>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</si>
  <si>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</si>
  <si>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</si>
  <si>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</si>
  <si>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</si>
  <si>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</si>
  <si>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</si>
  <si>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</si>
  <si>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</si>
  <si>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</si>
  <si>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</si>
  <si>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</si>
  <si>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</si>
  <si>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</si>
  <si>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</si>
  <si>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</si>
  <si>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</si>
  <si>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</si>
  <si>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</si>
  <si>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</si>
  <si>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</si>
  <si>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</si>
  <si>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</si>
  <si>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</si>
  <si>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</si>
  <si>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</si>
  <si>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</si>
  <si>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</si>
  <si>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</si>
  <si>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</si>
  <si>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</si>
  <si>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</si>
  <si>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</si>
  <si>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</si>
  <si>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</si>
  <si>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</si>
  <si>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</si>
  <si>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</si>
  <si>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</si>
  <si>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</si>
  <si>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</si>
  <si>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</si>
  <si>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</si>
  <si>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</si>
  <si>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</si>
  <si>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</si>
  <si>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</si>
  <si>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</si>
  <si>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</si>
  <si>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</si>
  <si>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</si>
  <si>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</si>
  <si>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</si>
  <si>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</si>
  <si>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</si>
  <si>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</si>
  <si>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</si>
  <si>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</si>
  <si>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</si>
  <si>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</si>
  <si>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</si>
  <si>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</si>
  <si>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</si>
  <si>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</si>
  <si>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</si>
  <si>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</si>
  <si>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</si>
  <si>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</si>
  <si>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</si>
  <si>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</si>
  <si>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</si>
  <si>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</si>
  <si>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</si>
  <si>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</si>
  <si>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</si>
  <si>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</si>
  <si>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</si>
  <si>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</si>
  <si>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</si>
  <si>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</si>
  <si>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</si>
  <si>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</si>
  <si>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</si>
  <si>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</si>
  <si>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</si>
  <si>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</si>
  <si>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</si>
  <si>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</si>
  <si>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</si>
  <si>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</si>
  <si>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</si>
  <si>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</si>
  <si>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</si>
  <si>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</si>
  <si>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</si>
  <si>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</si>
  <si>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</si>
  <si>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</si>
  <si>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</si>
  <si>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</si>
  <si>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</si>
  <si>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</si>
  <si>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</si>
  <si>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</si>
  <si>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</si>
  <si>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</si>
  <si>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</si>
  <si>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</si>
  <si>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</si>
  <si>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</si>
  <si>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</si>
  <si>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</si>
  <si>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</si>
  <si>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</si>
  <si>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</si>
  <si>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</si>
  <si>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</si>
  <si>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</si>
  <si>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</si>
  <si>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</si>
  <si>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</si>
  <si>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</si>
  <si>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</si>
  <si>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</si>
  <si>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</si>
  <si>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</si>
  <si>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</si>
  <si>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</si>
  <si>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</si>
  <si>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</si>
  <si>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</si>
  <si>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</si>
  <si>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</si>
  <si>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</si>
  <si>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</si>
  <si>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</si>
  <si>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</si>
  <si>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</si>
  <si>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</si>
  <si>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</si>
  <si>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</si>
  <si>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</si>
  <si>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</si>
  <si>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</si>
  <si>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</si>
  <si>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</si>
  <si>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</si>
  <si>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</si>
  <si>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</si>
  <si>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</si>
  <si>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</si>
  <si>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</si>
  <si>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</si>
  <si>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</si>
  <si>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</si>
  <si>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</si>
  <si>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</si>
  <si>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</si>
  <si>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</si>
  <si>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</si>
  <si>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</si>
  <si>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</si>
  <si>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</si>
  <si>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</si>
  <si>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</si>
  <si>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</si>
  <si>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</si>
  <si>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</si>
  <si>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</si>
  <si>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</si>
  <si>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</si>
  <si>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</si>
  <si>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</si>
  <si>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</si>
  <si>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</si>
  <si>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</si>
  <si>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</si>
  <si>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</si>
  <si>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</si>
  <si>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</si>
  <si>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</si>
  <si>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</si>
  <si>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</si>
  <si>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</si>
  <si>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</si>
  <si>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</si>
  <si>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</si>
  <si>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</si>
  <si>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</si>
  <si>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</si>
  <si>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</si>
  <si>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</si>
  <si>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</si>
  <si>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</si>
  <si>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</si>
  <si>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</si>
  <si>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</si>
  <si>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</si>
  <si>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</si>
  <si>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</si>
  <si>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</si>
  <si>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</si>
  <si>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</si>
  <si>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</si>
  <si>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</si>
  <si>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</si>
  <si>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</si>
  <si>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</si>
  <si>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</si>
  <si>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</si>
  <si>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</si>
  <si>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</si>
  <si>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</si>
  <si>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</si>
  <si>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</si>
  <si>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</si>
  <si>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</si>
  <si>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</si>
  <si>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</si>
  <si>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</si>
  <si>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</si>
  <si>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</si>
  <si>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</si>
  <si>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</si>
  <si>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</si>
  <si>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</si>
  <si>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</si>
  <si>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</si>
  <si>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</si>
  <si>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</si>
  <si>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</si>
  <si>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</si>
  <si>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</si>
  <si>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</si>
  <si>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</si>
  <si>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</si>
  <si>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</si>
  <si>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</si>
  <si>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</si>
  <si>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</si>
  <si>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</si>
  <si>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</si>
  <si>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</si>
  <si>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</si>
  <si>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</si>
  <si>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</si>
  <si>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</si>
  <si>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</si>
  <si>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</si>
  <si>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</si>
  <si>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</si>
  <si>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</si>
  <si>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</si>
  <si>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</si>
  <si>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</si>
  <si>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</si>
  <si>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</si>
  <si>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</si>
  <si>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</si>
  <si>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</si>
  <si>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</si>
  <si>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</si>
  <si>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</si>
  <si>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</si>
  <si>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</si>
  <si>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</si>
  <si>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</si>
  <si>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</si>
  <si>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</si>
  <si>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</si>
  <si>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</si>
  <si>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</si>
  <si>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</si>
  <si>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</si>
  <si>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</si>
  <si>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</si>
  <si>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</si>
  <si>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</si>
  <si>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</si>
  <si>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</si>
  <si>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</si>
  <si>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</si>
  <si>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</si>
  <si>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</si>
  <si>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</si>
  <si>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</si>
  <si>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</si>
  <si>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</si>
  <si>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</si>
  <si>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</si>
  <si>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</si>
  <si>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</si>
  <si>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</si>
  <si>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</si>
  <si>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</si>
  <si>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</si>
  <si>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</si>
  <si>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</si>
  <si>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</si>
  <si>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</si>
  <si>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</si>
  <si>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</si>
  <si>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</si>
  <si>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</si>
  <si>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</si>
  <si>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</si>
  <si>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</si>
  <si>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</si>
  <si>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</si>
  <si>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</si>
  <si>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</si>
  <si>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</si>
  <si>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</si>
  <si>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</si>
  <si>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</si>
  <si>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</si>
  <si>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</si>
  <si>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</si>
  <si>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</si>
  <si>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</si>
  <si>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</si>
  <si>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</si>
  <si>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</si>
  <si>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</si>
  <si>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</si>
  <si>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</si>
  <si>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</si>
  <si>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</si>
  <si>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</si>
  <si>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</si>
  <si>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</si>
  <si>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</si>
  <si>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</si>
  <si>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</si>
  <si>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</si>
  <si>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</si>
  <si>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</si>
  <si>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</si>
  <si>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</si>
  <si>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</si>
  <si>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</si>
  <si>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</si>
  <si>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</si>
  <si>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</si>
  <si>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</si>
  <si>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</si>
  <si>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</si>
  <si>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</si>
  <si>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</si>
  <si>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</si>
  <si>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</si>
  <si>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</si>
  <si>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</si>
  <si>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</si>
  <si>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</si>
  <si>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</si>
  <si>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</si>
  <si>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</si>
  <si>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</si>
  <si>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</si>
  <si>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</si>
  <si>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</si>
  <si>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</si>
  <si>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</si>
  <si>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</si>
  <si>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</si>
  <si>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</si>
  <si>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</si>
  <si>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</si>
  <si>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</si>
  <si>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</si>
  <si>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</si>
  <si>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</si>
  <si>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</si>
  <si>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</si>
  <si>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</si>
  <si>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</si>
  <si>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</si>
  <si>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</si>
  <si>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</si>
  <si>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</si>
  <si>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</si>
  <si>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</si>
  <si>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</si>
  <si>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</si>
  <si>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</si>
  <si>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</si>
  <si>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</si>
  <si>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</si>
  <si>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</si>
  <si>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</si>
  <si>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</si>
  <si>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</si>
  <si>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</si>
  <si>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</si>
  <si>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</si>
  <si>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</si>
  <si>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</si>
  <si>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</si>
  <si>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</si>
  <si>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</si>
  <si>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</si>
  <si>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</si>
  <si>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</si>
  <si>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</si>
  <si>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</si>
  <si>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</si>
  <si>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</si>
  <si>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</si>
  <si>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</si>
  <si>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</si>
  <si>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</si>
  <si>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</si>
  <si>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</si>
  <si>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</si>
  <si>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</si>
  <si>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</si>
  <si>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</si>
  <si>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</si>
  <si>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</si>
  <si>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</si>
  <si>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</si>
  <si>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</si>
  <si>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</si>
  <si>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</si>
  <si>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</si>
  <si>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</si>
  <si>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</si>
  <si>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</si>
  <si>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</si>
  <si>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</si>
  <si>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</si>
  <si>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</si>
  <si>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</si>
  <si>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</si>
  <si>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</si>
  <si>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</si>
  <si>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</si>
  <si>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</si>
  <si>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</si>
  <si>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</si>
  <si>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</si>
  <si>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</si>
  <si>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</si>
  <si>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</si>
  <si>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</si>
  <si>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</si>
  <si>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</si>
  <si>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</si>
  <si>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</si>
  <si>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</si>
  <si>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</si>
  <si>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</si>
  <si>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</si>
  <si>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</si>
  <si>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</si>
  <si>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</si>
  <si>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</si>
  <si>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</si>
  <si>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</si>
  <si>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</si>
  <si>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</si>
  <si>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</si>
  <si>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</si>
  <si>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</si>
  <si>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</si>
  <si>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</si>
  <si>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</si>
  <si>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</si>
  <si>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</si>
  <si>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</si>
  <si>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</si>
  <si>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</si>
  <si>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</si>
  <si>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</si>
  <si>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</si>
  <si>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</si>
  <si>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</si>
  <si>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</si>
  <si>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</si>
  <si>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</si>
  <si>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</si>
  <si>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</si>
  <si>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</si>
  <si>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</si>
  <si>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</si>
  <si>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</si>
  <si>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</si>
  <si>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</si>
  <si>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</si>
  <si>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</si>
  <si>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</si>
  <si>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</si>
  <si>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</si>
  <si>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</si>
  <si>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</si>
  <si>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</si>
  <si>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</si>
  <si>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</si>
  <si>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</si>
  <si>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</si>
  <si>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</si>
  <si>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</si>
  <si>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</si>
  <si>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</si>
  <si>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</si>
  <si>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</si>
  <si>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</si>
  <si>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</si>
  <si>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</si>
  <si>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</si>
  <si>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</si>
  <si>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</si>
  <si>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</si>
  <si>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</si>
  <si>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</si>
  <si>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</si>
  <si>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</si>
  <si>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</si>
  <si>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</si>
  <si>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</si>
  <si>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</si>
  <si>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</si>
  <si>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</si>
  <si>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</si>
  <si>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</si>
  <si>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</si>
  <si>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</si>
  <si>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</si>
  <si>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</si>
  <si>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</si>
  <si>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</si>
  <si>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</si>
  <si>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</si>
  <si>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</si>
  <si>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</si>
  <si>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</si>
  <si>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</si>
  <si>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</si>
  <si>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</si>
  <si>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</si>
  <si>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</si>
  <si>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</si>
  <si>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</si>
  <si>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</si>
  <si>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</si>
  <si>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</si>
  <si>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</si>
  <si>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</si>
  <si>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</si>
  <si>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</si>
  <si>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</si>
  <si>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</si>
  <si>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</si>
  <si>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</si>
  <si>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</si>
  <si>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</si>
  <si>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</si>
  <si>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</si>
  <si>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</si>
  <si>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</si>
  <si>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</si>
  <si>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</si>
  <si>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</si>
  <si>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</si>
  <si>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</si>
  <si>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</si>
  <si>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</si>
  <si>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</si>
  <si>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</si>
  <si>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</si>
  <si>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</si>
  <si>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</si>
  <si>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</si>
  <si>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</si>
  <si>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</si>
  <si>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</si>
  <si>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</si>
  <si>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</si>
  <si>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</si>
  <si>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</si>
  <si>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</si>
  <si>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</si>
  <si>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</si>
  <si>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</si>
  <si>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</si>
  <si>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</si>
  <si>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</si>
  <si>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</si>
  <si>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</si>
  <si>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</si>
  <si>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</si>
  <si>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</si>
  <si>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</si>
  <si>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</si>
  <si>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</si>
  <si>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</si>
  <si>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</si>
  <si>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</si>
  <si>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</si>
  <si>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</si>
  <si>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</si>
  <si>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</si>
  <si>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</si>
  <si>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</si>
  <si>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</si>
  <si>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</si>
  <si>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</si>
  <si>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</si>
  <si>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</si>
  <si>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</si>
  <si>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</si>
  <si>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</si>
  <si>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</si>
  <si>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</si>
  <si>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</si>
  <si>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</si>
  <si>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</si>
  <si>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</si>
  <si>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</si>
  <si>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</si>
  <si>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</si>
  <si>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</si>
  <si>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</si>
  <si>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</si>
  <si>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</si>
  <si>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</si>
  <si>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</si>
  <si>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</si>
  <si>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</si>
  <si>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</si>
  <si>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</si>
  <si>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</si>
  <si>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</si>
  <si>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</si>
  <si>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</si>
  <si>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</si>
  <si>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</si>
  <si>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</si>
  <si>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</si>
  <si>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</si>
  <si>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</si>
  <si>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</si>
  <si>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</si>
  <si>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</si>
  <si>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</si>
  <si>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</si>
  <si>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</si>
  <si>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</si>
  <si>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</si>
  <si>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</si>
  <si>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</si>
  <si>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</si>
  <si>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</si>
  <si>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</si>
  <si>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</si>
  <si>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</si>
  <si>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</si>
  <si>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</si>
  <si>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</si>
  <si>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</si>
  <si>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</si>
  <si>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</si>
  <si>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</si>
  <si>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</si>
  <si>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</si>
  <si>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</si>
  <si>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</si>
  <si>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</si>
  <si>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</si>
  <si>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</si>
  <si>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</si>
  <si>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</si>
  <si>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</si>
  <si>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</si>
  <si>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</si>
  <si>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</si>
  <si>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</si>
  <si>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</si>
  <si>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</si>
  <si>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</si>
  <si>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</si>
  <si>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</si>
  <si>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</si>
  <si>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</si>
  <si>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</si>
  <si>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</si>
  <si>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</si>
  <si>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</si>
  <si>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</si>
  <si>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</si>
  <si>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</si>
  <si>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</si>
  <si>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</si>
  <si>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</si>
  <si>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</si>
  <si>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</si>
  <si>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</si>
  <si>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</si>
  <si>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</si>
  <si>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</si>
  <si>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</si>
  <si>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</si>
  <si>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</si>
  <si>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</si>
  <si>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</si>
  <si>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</si>
  <si>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</si>
  <si>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</si>
  <si>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</si>
  <si>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</si>
  <si>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</si>
  <si>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</si>
  <si>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</si>
  <si>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</si>
  <si>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</si>
  <si>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</si>
  <si>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</si>
  <si>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</si>
  <si>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</si>
  <si>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</si>
  <si>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</si>
  <si>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</si>
  <si>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</si>
  <si>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</si>
  <si>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</si>
  <si>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</si>
  <si>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</si>
  <si>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</si>
  <si>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</si>
  <si>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</si>
  <si>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</si>
  <si>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</si>
  <si>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</si>
  <si>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</si>
  <si>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</si>
  <si>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</si>
  <si>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</si>
  <si>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</si>
  <si>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</si>
  <si>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</si>
  <si>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</si>
  <si>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</si>
  <si>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</si>
  <si>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</si>
  <si>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</si>
  <si>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</si>
  <si>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</si>
  <si>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</si>
  <si>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</si>
  <si>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</si>
  <si>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</si>
  <si>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</si>
  <si>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</si>
  <si>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</si>
  <si>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</si>
  <si>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</si>
  <si>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</si>
  <si>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</si>
  <si>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</si>
  <si>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</si>
  <si>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</si>
  <si>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</si>
  <si>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</si>
  <si>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</si>
  <si>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</si>
  <si>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</si>
  <si>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</si>
  <si>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</si>
  <si>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</si>
  <si>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</si>
  <si>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</si>
  <si>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</si>
  <si>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</si>
  <si>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</si>
  <si>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</si>
  <si>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</si>
  <si>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</si>
  <si>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</si>
  <si>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</si>
  <si>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</si>
  <si>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</si>
  <si>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</si>
  <si>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</si>
  <si>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</si>
  <si>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</si>
  <si>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</si>
  <si>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</si>
  <si>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</si>
  <si>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</si>
  <si>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</si>
  <si>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</si>
  <si>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</si>
  <si>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</si>
  <si>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</si>
  <si>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</si>
  <si>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</si>
  <si>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</si>
  <si>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</si>
  <si>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</si>
  <si>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</si>
  <si>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</si>
  <si>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</si>
  <si>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</si>
  <si>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</si>
  <si>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</si>
  <si>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</si>
  <si>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</si>
  <si>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</si>
  <si>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</si>
  <si>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</si>
  <si>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</si>
  <si>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</si>
  <si>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</si>
  <si>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</si>
  <si>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</si>
  <si>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</si>
  <si>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</si>
  <si>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</si>
  <si>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</si>
  <si>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</si>
  <si>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</si>
  <si>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</si>
  <si>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</si>
  <si>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</si>
  <si>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</si>
  <si>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</si>
  <si>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</si>
  <si>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</si>
  <si>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</si>
  <si>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</si>
  <si>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</si>
  <si>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</si>
  <si>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</si>
  <si>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</si>
  <si>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</si>
  <si>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</si>
  <si>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</si>
  <si>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</si>
  <si>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</si>
  <si>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</si>
  <si>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</si>
  <si>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</si>
  <si>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</si>
  <si>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</si>
  <si>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</si>
  <si>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</si>
  <si>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</si>
  <si>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</si>
  <si>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</si>
  <si>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</si>
  <si>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</si>
  <si>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</si>
  <si>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</si>
  <si>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</si>
  <si>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</si>
  <si>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</si>
  <si>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</si>
  <si>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</si>
  <si>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</si>
  <si>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</si>
  <si>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</si>
  <si>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</si>
  <si>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</si>
  <si>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</si>
  <si>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</si>
  <si>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</si>
  <si>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</si>
  <si>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</si>
  <si>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</si>
  <si>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</si>
  <si>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</si>
  <si>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</si>
  <si>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</si>
  <si>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</si>
  <si>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</si>
  <si>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</si>
  <si>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</si>
  <si>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</si>
  <si>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</si>
  <si>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</si>
  <si>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</si>
  <si>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</si>
  <si>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</si>
  <si>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</si>
  <si>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</si>
  <si>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</si>
  <si>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</si>
  <si>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</si>
  <si>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</si>
  <si>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</si>
  <si>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</si>
  <si>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</si>
  <si>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</si>
  <si>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</si>
  <si>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</si>
  <si>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</si>
  <si>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</si>
  <si>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</si>
  <si>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</si>
  <si>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</si>
  <si>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</si>
  <si>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</si>
  <si>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</si>
  <si>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</si>
  <si>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</si>
  <si>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</si>
  <si>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</si>
  <si>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</si>
  <si>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</si>
  <si>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</si>
  <si>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</si>
  <si>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</si>
  <si>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</si>
  <si>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</si>
  <si>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</si>
  <si>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</si>
  <si>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</si>
  <si>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</si>
  <si>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</si>
  <si>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</si>
  <si>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</si>
  <si>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</si>
  <si>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</si>
  <si>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</si>
  <si>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</si>
  <si>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</si>
  <si>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</si>
  <si>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</si>
  <si>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</si>
  <si>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</si>
  <si>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</si>
  <si>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</si>
  <si>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</si>
  <si>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</si>
  <si>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</si>
  <si>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</si>
  <si>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</si>
  <si>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</si>
  <si>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</si>
  <si>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</si>
  <si>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</si>
  <si>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</si>
  <si>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</si>
  <si>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</si>
  <si>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</si>
  <si>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</si>
  <si>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</si>
  <si>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</si>
  <si>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</si>
  <si>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</si>
  <si>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</si>
  <si>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</si>
  <si>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</si>
  <si>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</si>
  <si>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</si>
  <si>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</si>
  <si>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</si>
  <si>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</si>
  <si>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</si>
  <si>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</si>
  <si>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</si>
  <si>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</si>
  <si>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</si>
  <si>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</si>
  <si>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</si>
  <si>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</si>
  <si>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</si>
  <si>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</si>
  <si>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</si>
  <si>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</si>
  <si>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</si>
  <si>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</si>
  <si>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</si>
  <si>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</si>
  <si>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</si>
  <si>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</si>
  <si>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</si>
  <si>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</si>
  <si>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</si>
  <si>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</si>
  <si>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</si>
  <si>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</si>
  <si>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</si>
  <si>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</si>
  <si>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</si>
  <si>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</si>
  <si>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</si>
  <si>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</si>
  <si>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</si>
  <si>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</si>
  <si>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</si>
  <si>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</si>
  <si>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</si>
  <si>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</si>
  <si>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</si>
  <si>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</si>
  <si>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</si>
  <si>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</si>
  <si>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</si>
  <si>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</si>
  <si>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</si>
  <si>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</si>
  <si>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</si>
  <si>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</si>
  <si>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</si>
  <si>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</si>
  <si>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</si>
  <si>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</si>
  <si>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</si>
  <si>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</si>
  <si>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</si>
  <si>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</si>
  <si>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</si>
  <si>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</si>
  <si>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</si>
  <si>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</si>
  <si>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</si>
  <si>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</si>
  <si>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</si>
  <si>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</si>
  <si>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</si>
  <si>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</si>
  <si>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</si>
  <si>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</si>
  <si>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</si>
  <si>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</si>
  <si>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</si>
  <si>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</si>
  <si>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</si>
  <si>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</si>
  <si>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</si>
  <si>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</si>
  <si>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</si>
  <si>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</si>
  <si>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</si>
  <si>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</si>
  <si>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</si>
  <si>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</si>
  <si>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</si>
  <si>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</si>
  <si>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</si>
  <si>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</si>
  <si>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</si>
  <si>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</si>
  <si>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</si>
  <si>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</si>
  <si>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</si>
  <si>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</si>
  <si>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</si>
  <si>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</si>
  <si>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</si>
  <si>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</si>
  <si>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</si>
  <si>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</si>
  <si>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</si>
  <si>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</si>
  <si>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</si>
  <si>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</si>
  <si>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</si>
  <si>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</si>
  <si>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</si>
  <si>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</si>
  <si>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</si>
  <si>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</si>
  <si>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</si>
  <si>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</si>
  <si>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</si>
  <si>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</si>
  <si>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</si>
  <si>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</si>
  <si>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</si>
  <si>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</si>
  <si>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</si>
  <si>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</si>
  <si>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</si>
  <si>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</si>
  <si>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</si>
  <si>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</si>
  <si>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</si>
  <si>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</si>
  <si>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</si>
  <si>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</si>
  <si>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</si>
  <si>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</si>
  <si>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</si>
  <si>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</si>
  <si>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</si>
  <si>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</si>
  <si>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</si>
  <si>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</si>
  <si>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</si>
  <si>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</si>
  <si>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</si>
  <si>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</si>
  <si>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</si>
  <si>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</si>
  <si>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</si>
  <si>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</si>
  <si>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</si>
  <si>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</si>
  <si>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</si>
  <si>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</si>
  <si>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</si>
  <si>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</si>
  <si>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</si>
  <si>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</si>
  <si>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</si>
  <si>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</si>
  <si>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</si>
  <si>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</si>
  <si>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</si>
  <si>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</si>
  <si>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</si>
  <si>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</si>
  <si>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</si>
  <si>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</si>
  <si>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</si>
  <si>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</si>
  <si>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</si>
  <si>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</si>
  <si>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</si>
  <si>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</si>
  <si>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</si>
  <si>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</si>
  <si>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</si>
  <si>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</si>
  <si>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</si>
  <si>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</si>
  <si>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</si>
  <si>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</si>
  <si>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</si>
  <si>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</si>
  <si>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</si>
  <si>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</si>
  <si>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</si>
  <si>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</si>
  <si>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</si>
  <si>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</si>
  <si>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</si>
  <si>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</si>
  <si>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</si>
  <si>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</si>
  <si>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</si>
  <si>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</si>
  <si>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</si>
  <si>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</si>
  <si>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</si>
  <si>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</si>
  <si>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</si>
  <si>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</si>
  <si>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</si>
  <si>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</si>
  <si>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</si>
  <si>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</si>
  <si>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</si>
  <si>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</si>
  <si>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</si>
  <si>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</si>
  <si>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</si>
  <si>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</si>
  <si>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</si>
  <si>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</si>
  <si>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</si>
  <si>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</si>
  <si>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</si>
  <si>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</si>
  <si>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</si>
  <si>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</si>
  <si>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</si>
  <si>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</si>
  <si>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</si>
  <si>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</si>
  <si>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</si>
  <si>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</si>
  <si>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</si>
  <si>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</si>
  <si>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</si>
  <si>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</si>
  <si>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</si>
  <si>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</si>
  <si>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</si>
  <si>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</si>
  <si>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</si>
  <si>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</si>
  <si>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</si>
  <si>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</si>
  <si>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</si>
  <si>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</si>
  <si>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</si>
  <si>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</si>
  <si>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</si>
  <si>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</si>
  <si>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</si>
  <si>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</si>
  <si>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</si>
  <si>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</si>
  <si>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</si>
  <si>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</si>
  <si>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</si>
  <si>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</si>
  <si>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</si>
  <si>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</si>
  <si>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</si>
  <si>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</si>
  <si>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</si>
  <si>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</si>
  <si>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</si>
  <si>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</si>
  <si>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</si>
  <si>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</si>
  <si>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</si>
  <si>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</si>
  <si>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</si>
  <si>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</si>
  <si>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</si>
  <si>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</si>
  <si>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</si>
  <si>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</si>
  <si>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</si>
  <si>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</si>
  <si>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</si>
  <si>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</si>
  <si>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</si>
  <si>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</si>
  <si>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</si>
  <si>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</si>
  <si>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</si>
  <si>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</si>
  <si>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</si>
  <si>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</si>
  <si>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</si>
  <si>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</si>
  <si>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</si>
  <si>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</si>
  <si>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</si>
  <si>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</si>
  <si>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</si>
  <si>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</si>
  <si>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</si>
  <si>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</si>
  <si>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</si>
  <si>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</si>
  <si>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</si>
  <si>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</si>
  <si>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</si>
  <si>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</si>
  <si>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</si>
  <si>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</si>
  <si>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</si>
  <si>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</si>
  <si>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</si>
  <si>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</si>
  <si>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</si>
  <si>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</si>
  <si>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</si>
  <si>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</si>
  <si>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</si>
  <si>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</si>
  <si>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</si>
  <si>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</si>
  <si>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</si>
  <si>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</si>
  <si>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</si>
  <si>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</si>
  <si>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</si>
  <si>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</si>
  <si>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</si>
  <si>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</si>
  <si>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</si>
  <si>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</si>
  <si>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</si>
  <si>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</si>
  <si>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</si>
  <si>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</si>
  <si>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</si>
  <si>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</si>
  <si>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</si>
  <si>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</si>
  <si>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</si>
  <si>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</si>
  <si>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</si>
  <si>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</si>
  <si>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</si>
  <si>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</si>
  <si>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</si>
  <si>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</si>
  <si>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</si>
  <si>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</si>
  <si>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</si>
  <si>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</si>
  <si>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</si>
  <si>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</si>
  <si>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</si>
  <si>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</si>
  <si>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</si>
  <si>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</si>
  <si>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</si>
  <si>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</si>
  <si>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</si>
  <si>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</si>
  <si>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</si>
  <si>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</si>
  <si>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</si>
  <si>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</si>
  <si>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</si>
  <si>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</si>
  <si>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</si>
  <si>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</si>
  <si>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</si>
  <si>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</si>
  <si>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</si>
  <si>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</si>
  <si>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</si>
  <si>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</si>
  <si>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</si>
  <si>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</si>
  <si>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</si>
  <si>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</si>
  <si>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</si>
  <si>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</si>
  <si>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</si>
  <si>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</si>
  <si>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</si>
  <si>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</si>
  <si>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</si>
  <si>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</si>
  <si>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</si>
  <si>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</si>
  <si>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</si>
  <si>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</si>
  <si>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</si>
  <si>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</si>
  <si>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</si>
  <si>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</si>
  <si>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</si>
  <si>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</si>
  <si>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</si>
  <si>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</si>
  <si>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</si>
  <si>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</si>
  <si>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</si>
  <si>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</si>
  <si>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</si>
  <si>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</si>
  <si>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</si>
  <si>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</si>
  <si>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</si>
  <si>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</si>
  <si>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</si>
  <si>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</si>
  <si>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</si>
  <si>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</si>
  <si>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</si>
  <si>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</si>
  <si>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</si>
  <si>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</si>
  <si>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</si>
  <si>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</si>
  <si>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</si>
  <si>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</si>
  <si>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</si>
  <si>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</si>
  <si>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</si>
  <si>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</si>
  <si>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</si>
  <si>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</si>
  <si>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</si>
  <si>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</si>
  <si>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</si>
  <si>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</si>
  <si>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</si>
  <si>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</si>
  <si>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</si>
  <si>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</si>
  <si>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</si>
  <si>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</si>
  <si>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</si>
  <si>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</si>
  <si>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</si>
  <si>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</si>
  <si>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</si>
  <si>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</si>
  <si>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</si>
  <si>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</si>
  <si>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</si>
  <si>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</si>
  <si>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</si>
  <si>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</si>
  <si>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</si>
  <si>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</si>
  <si>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</si>
  <si>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</si>
  <si>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</si>
  <si>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</si>
  <si>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</si>
  <si>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</si>
  <si>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</si>
  <si>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</si>
  <si>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</si>
  <si>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</si>
  <si>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</si>
  <si>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</si>
  <si>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</si>
  <si>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</si>
  <si>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</si>
  <si>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</si>
  <si>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</si>
  <si>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</si>
  <si>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</si>
  <si>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</si>
  <si>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</si>
  <si>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</si>
  <si>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</si>
  <si>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</si>
  <si>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</si>
  <si>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</si>
  <si>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</si>
  <si>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</si>
  <si>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</si>
  <si>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</si>
  <si>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</si>
  <si>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</si>
  <si>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</si>
  <si>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</si>
  <si>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</si>
  <si>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</si>
  <si>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</si>
  <si>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</si>
  <si>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</si>
  <si>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</si>
  <si>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</si>
  <si>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</si>
  <si>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</si>
  <si>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</si>
  <si>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</si>
  <si>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</si>
  <si>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</si>
  <si>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</si>
  <si>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</si>
  <si>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</si>
  <si>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</si>
  <si>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</si>
  <si>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</si>
  <si>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</si>
  <si>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</si>
  <si>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</si>
  <si>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</si>
  <si>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</si>
  <si>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</si>
  <si>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</si>
  <si>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</si>
  <si>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</si>
  <si>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</si>
  <si>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</si>
  <si>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</si>
  <si>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</si>
  <si>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</si>
  <si>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</si>
  <si>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</si>
  <si>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</si>
  <si>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</si>
  <si>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</si>
  <si>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</si>
  <si>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</si>
  <si>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</si>
  <si>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</si>
  <si>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</si>
  <si>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</si>
  <si>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</si>
  <si>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</si>
  <si>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</si>
  <si>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</si>
  <si>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</si>
  <si>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</si>
  <si>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</si>
  <si>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</si>
  <si>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</si>
  <si>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</si>
  <si>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</si>
  <si>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</si>
  <si>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</si>
  <si>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</si>
  <si>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</si>
  <si>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</si>
  <si>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</si>
  <si>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</si>
  <si>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</si>
  <si>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</si>
  <si>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</si>
  <si>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</si>
  <si>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</si>
  <si>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</si>
  <si>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</si>
  <si>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</si>
  <si>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</si>
  <si>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</si>
  <si>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</si>
  <si>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</si>
  <si>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</si>
  <si>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</si>
  <si>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</si>
  <si>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</si>
  <si>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</si>
  <si>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</si>
  <si>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</si>
  <si>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</si>
  <si>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</si>
  <si>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</si>
  <si>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</si>
  <si>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</si>
  <si>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</si>
  <si>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</si>
  <si>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</si>
  <si>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</si>
  <si>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</si>
  <si>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</si>
  <si>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</si>
  <si>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</si>
  <si>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</si>
  <si>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</si>
  <si>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</si>
  <si>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</si>
  <si>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</si>
  <si>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</si>
  <si>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</si>
  <si>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</si>
  <si>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</si>
  <si>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</si>
  <si>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</si>
  <si>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</si>
  <si>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</si>
  <si>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</si>
  <si>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</si>
  <si>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</si>
  <si>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</si>
  <si>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</si>
  <si>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</si>
  <si>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</si>
  <si>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</si>
  <si>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</si>
  <si>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</si>
  <si>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</si>
  <si>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</si>
  <si>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</si>
  <si>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</si>
  <si>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</si>
  <si>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</si>
  <si>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</si>
  <si>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</si>
  <si>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</si>
  <si>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</si>
  <si>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</si>
  <si>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</si>
  <si>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</si>
  <si>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</si>
  <si>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</si>
  <si>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</si>
  <si>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</si>
  <si>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</si>
  <si>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</si>
  <si>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</si>
  <si>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</si>
  <si>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</si>
  <si>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</si>
  <si>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</si>
  <si>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</si>
  <si>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</si>
  <si>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</si>
  <si>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</si>
  <si>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</si>
  <si>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</si>
  <si>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</si>
  <si>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</si>
  <si>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</si>
  <si>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</si>
  <si>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</si>
  <si>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</si>
  <si>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</si>
  <si>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</si>
  <si>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</si>
  <si>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</si>
  <si>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</si>
  <si>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</si>
  <si>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</si>
  <si>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</si>
  <si>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</si>
  <si>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</si>
  <si>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</si>
  <si>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</si>
  <si>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</si>
  <si>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</si>
  <si>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</si>
  <si>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</si>
  <si>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</si>
  <si>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</si>
  <si>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</si>
  <si>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</si>
  <si>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</si>
  <si>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</si>
  <si>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</si>
  <si>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</si>
  <si>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</si>
  <si>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</si>
  <si>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</si>
  <si>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</si>
  <si>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</si>
  <si>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</si>
  <si>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</si>
  <si>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</si>
  <si>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</si>
  <si>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</si>
  <si>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</si>
  <si>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</si>
  <si>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</si>
  <si>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</si>
  <si>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</si>
  <si>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</si>
  <si>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</si>
  <si>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</si>
  <si>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</si>
  <si>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</si>
  <si>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</si>
  <si>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</si>
  <si>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</si>
  <si>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</si>
  <si>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</si>
  <si>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</si>
  <si>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</si>
  <si>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</si>
  <si>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</si>
  <si>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</si>
  <si>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</si>
  <si>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</si>
  <si>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</si>
  <si>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</si>
  <si>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</si>
  <si>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</si>
  <si>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</si>
  <si>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</si>
  <si>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</si>
  <si>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</si>
  <si>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</si>
  <si>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</si>
  <si>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</si>
  <si>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</si>
  <si>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</si>
  <si>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</si>
  <si>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</si>
  <si>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</si>
  <si>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</si>
  <si>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</si>
  <si>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</si>
  <si>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</si>
  <si>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</si>
  <si>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</si>
  <si>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</si>
  <si>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</si>
  <si>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</si>
  <si>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</si>
  <si>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</si>
  <si>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</si>
  <si>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</si>
  <si>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</si>
  <si>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</si>
  <si>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</si>
  <si>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</si>
  <si>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</si>
  <si>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</si>
  <si>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</si>
  <si>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</si>
  <si>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</si>
  <si>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</si>
  <si>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</si>
  <si>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</si>
  <si>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</si>
  <si>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</si>
  <si>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</si>
  <si>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</si>
  <si>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</si>
  <si>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</si>
  <si>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</si>
  <si>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</si>
  <si>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</si>
  <si>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</si>
  <si>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</si>
  <si>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</si>
  <si>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</si>
  <si>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</si>
  <si>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</si>
  <si>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</si>
  <si>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</si>
  <si>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</si>
  <si>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</si>
  <si>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</si>
  <si>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</si>
  <si>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</si>
  <si>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</si>
  <si>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</si>
  <si>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</si>
  <si>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</si>
  <si>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</si>
  <si>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</si>
  <si>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</si>
  <si>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</si>
  <si>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</si>
  <si>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</si>
  <si>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</si>
  <si>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</si>
  <si>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</si>
  <si>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</si>
  <si>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</si>
  <si>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</si>
  <si>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</si>
  <si>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</si>
  <si>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</si>
  <si>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</si>
  <si>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</si>
  <si>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</si>
  <si>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</si>
  <si>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</si>
  <si>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</si>
  <si>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</si>
  <si>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</si>
  <si>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</si>
  <si>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</si>
  <si>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</si>
  <si>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</si>
  <si>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</si>
  <si>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</si>
  <si>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</si>
  <si>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</si>
  <si>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</si>
  <si>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</si>
  <si>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</si>
  <si>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</si>
  <si>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</si>
  <si>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</si>
  <si>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</si>
  <si>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</si>
  <si>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</si>
  <si>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</si>
  <si>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</si>
  <si>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</si>
  <si>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</si>
  <si>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</si>
  <si>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</si>
  <si>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</si>
  <si>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</si>
  <si>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</si>
  <si>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</si>
  <si>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</si>
  <si>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</si>
  <si>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</si>
  <si>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</si>
  <si>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</si>
  <si>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</si>
  <si>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</si>
  <si>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</si>
  <si>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</si>
  <si>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</si>
  <si>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</si>
  <si>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</si>
  <si>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</si>
  <si>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</si>
  <si>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</si>
  <si>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</si>
  <si>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</si>
  <si>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</si>
  <si>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</si>
  <si>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</si>
  <si>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</si>
  <si>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</si>
  <si>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</si>
  <si>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</si>
  <si>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</si>
  <si>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</si>
  <si>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</si>
  <si>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</si>
  <si>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</si>
  <si>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</si>
  <si>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</si>
  <si>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</si>
  <si>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</si>
  <si>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</si>
  <si>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</si>
  <si>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</si>
  <si>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</si>
  <si>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</si>
  <si>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</si>
  <si>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</si>
  <si>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</si>
  <si>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</si>
  <si>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</si>
  <si>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</si>
  <si>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</si>
  <si>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</si>
  <si>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</si>
  <si>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</si>
  <si>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</si>
  <si>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</si>
  <si>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</si>
  <si>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</si>
  <si>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</si>
  <si>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</si>
  <si>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</si>
  <si>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</si>
  <si>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</si>
  <si>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</si>
  <si>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</si>
  <si>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</si>
  <si>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</si>
  <si>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</si>
  <si>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</si>
  <si>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</si>
  <si>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</si>
  <si>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</si>
  <si>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</si>
  <si>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</si>
  <si>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</si>
  <si>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</si>
  <si>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</si>
  <si>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</si>
  <si>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</si>
  <si>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</si>
  <si>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</si>
  <si>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</si>
  <si>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</si>
  <si>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</si>
  <si>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</si>
  <si>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</si>
  <si>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</si>
  <si>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</si>
  <si>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</si>
  <si>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</si>
  <si>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</si>
  <si>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</si>
  <si>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</si>
  <si>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</si>
  <si>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</si>
  <si>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</si>
  <si>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</si>
  <si>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</si>
  <si>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</si>
  <si>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</si>
  <si>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</si>
  <si>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</si>
  <si>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</si>
  <si>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</si>
  <si>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</si>
  <si>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</si>
  <si>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</si>
  <si>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</si>
  <si>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</si>
  <si>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</si>
  <si>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</si>
  <si>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</si>
  <si>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</si>
  <si>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</si>
  <si>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</si>
  <si>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</si>
  <si>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</si>
  <si>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</si>
  <si>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</si>
  <si>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</si>
  <si>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</si>
  <si>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</si>
  <si>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</si>
  <si>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</si>
  <si>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</si>
  <si>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</si>
  <si>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</si>
  <si>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</si>
  <si>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</si>
  <si>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</si>
  <si>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</si>
  <si>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</si>
  <si>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</si>
  <si>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</si>
  <si>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</si>
  <si>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</si>
  <si>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</si>
  <si>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</si>
  <si>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</si>
  <si>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</si>
  <si>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</si>
  <si>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</si>
  <si>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</si>
  <si>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</si>
  <si>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</si>
  <si>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</si>
  <si>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</si>
  <si>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</si>
  <si>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</si>
  <si>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</si>
  <si>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</si>
  <si>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</si>
  <si>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</si>
  <si>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</si>
  <si>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</si>
  <si>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</si>
  <si>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</si>
  <si>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</si>
  <si>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</si>
  <si>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</si>
  <si>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</si>
  <si>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</si>
  <si>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</si>
  <si>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</si>
  <si>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</si>
  <si>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</si>
  <si>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</si>
  <si>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</si>
  <si>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</si>
  <si>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</si>
  <si>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</si>
  <si>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</si>
  <si>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</si>
  <si>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</si>
  <si>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</si>
  <si>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</si>
  <si>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</si>
  <si>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</si>
  <si>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</si>
  <si>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</si>
  <si>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</si>
  <si>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</si>
  <si>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</si>
  <si>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</si>
  <si>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</si>
  <si>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</si>
  <si>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</si>
  <si>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</si>
  <si>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</si>
  <si>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</si>
  <si>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</si>
  <si>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</si>
  <si>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</si>
  <si>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</si>
  <si>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</si>
  <si>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</si>
  <si>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</si>
  <si>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</si>
  <si>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</si>
  <si>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</si>
  <si>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</si>
  <si>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</si>
  <si>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</si>
  <si>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</si>
  <si>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</si>
  <si>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</si>
  <si>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</si>
  <si>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</si>
  <si>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</si>
  <si>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</si>
  <si>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</si>
  <si>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</si>
  <si>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</si>
  <si>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</si>
  <si>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</si>
  <si>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</si>
  <si>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</si>
  <si>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</si>
  <si>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</si>
  <si>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</si>
  <si>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</si>
  <si>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</si>
  <si>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</si>
  <si>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</si>
  <si>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</si>
  <si>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</si>
  <si>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</si>
  <si>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</si>
  <si>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</si>
  <si>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</si>
  <si>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</si>
  <si>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</si>
  <si>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</si>
  <si>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</si>
  <si>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</si>
  <si>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</si>
  <si>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</si>
  <si>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</si>
  <si>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</si>
  <si>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</si>
  <si>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</si>
  <si>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</si>
  <si>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</si>
  <si>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</si>
  <si>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</si>
  <si>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</si>
  <si>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</si>
  <si>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</si>
  <si>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</si>
  <si>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</si>
  <si>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</si>
  <si>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</si>
  <si>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</si>
  <si>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</si>
  <si>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</si>
  <si>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</si>
  <si>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</si>
  <si>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</si>
  <si>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</si>
  <si>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</si>
  <si>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</si>
  <si>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</si>
  <si>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</si>
  <si>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</si>
  <si>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</si>
  <si>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</si>
  <si>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</si>
  <si>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</si>
  <si>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</si>
  <si>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</si>
  <si>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</si>
  <si>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</si>
  <si>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</si>
  <si>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</si>
  <si>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</si>
  <si>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</si>
  <si>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</si>
  <si>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</si>
  <si>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</si>
  <si>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</si>
  <si>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</si>
  <si>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</si>
  <si>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</si>
  <si>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</si>
  <si>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</si>
  <si>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</si>
  <si>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</si>
  <si>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</si>
  <si>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</si>
  <si>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</si>
  <si>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</si>
  <si>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</si>
  <si>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</si>
  <si>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</si>
  <si>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</si>
  <si>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</si>
  <si>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</si>
  <si>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</si>
  <si>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</si>
  <si>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</si>
  <si>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</si>
  <si>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</si>
  <si>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</si>
  <si>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</si>
  <si>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</si>
  <si>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</si>
  <si>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</si>
  <si>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</si>
  <si>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</si>
  <si>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</si>
  <si>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</si>
  <si>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</si>
  <si>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</si>
  <si>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</si>
  <si>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</si>
  <si>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</si>
  <si>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</si>
  <si>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</si>
  <si>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</si>
  <si>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</si>
  <si>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</si>
  <si>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</si>
  <si>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</si>
  <si>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</si>
  <si>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</si>
  <si>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</si>
  <si>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</si>
  <si>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</si>
  <si>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</si>
  <si>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</si>
  <si>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</si>
  <si>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</si>
  <si>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</si>
  <si>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</si>
  <si>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</si>
  <si>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</si>
  <si>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</si>
  <si>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</si>
  <si>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</si>
  <si>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</si>
  <si>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</si>
  <si>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</si>
  <si>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</si>
  <si>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</si>
  <si>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</si>
  <si>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</si>
  <si>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</si>
  <si>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</si>
  <si>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</si>
  <si>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</si>
  <si>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</si>
  <si>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</si>
  <si>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</si>
  <si>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</si>
  <si>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</si>
  <si>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</si>
  <si>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</si>
  <si>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</si>
  <si>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</si>
  <si>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</si>
  <si>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</si>
  <si>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</si>
  <si>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</si>
  <si>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</si>
  <si>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</si>
  <si>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</si>
  <si>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</si>
  <si>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</si>
  <si>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</si>
  <si>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</si>
  <si>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</si>
  <si>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</si>
  <si>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</si>
  <si>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</si>
  <si>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</si>
  <si>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</si>
  <si>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</si>
  <si>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</si>
  <si>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</si>
  <si>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</si>
  <si>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</si>
  <si>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</si>
  <si>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</si>
  <si>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</si>
  <si>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</si>
  <si>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</si>
  <si>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</si>
  <si>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</si>
  <si>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</si>
  <si>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</si>
  <si>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</si>
  <si>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</si>
  <si>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</si>
  <si>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</si>
  <si>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</si>
  <si>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</si>
  <si>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</si>
  <si>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</si>
  <si>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</si>
  <si>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</si>
  <si>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</si>
  <si>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</si>
  <si>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</si>
  <si>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</si>
  <si>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</si>
  <si>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</si>
  <si>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</si>
  <si>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</si>
  <si>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</si>
  <si>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</si>
  <si>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</si>
  <si>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</si>
  <si>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</si>
  <si>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</si>
  <si>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</si>
  <si>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</si>
  <si>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</si>
  <si>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</si>
  <si>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</si>
  <si>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</si>
  <si>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</si>
  <si>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</si>
  <si>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</si>
  <si>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</si>
  <si>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</si>
  <si>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</si>
  <si>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</si>
  <si>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</si>
  <si>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</si>
  <si>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</si>
  <si>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</si>
  <si>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</si>
  <si>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</si>
  <si>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</si>
  <si>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</si>
  <si>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</si>
  <si>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</si>
  <si>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</si>
  <si>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</si>
  <si>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</si>
  <si>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</si>
  <si>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</si>
  <si>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</si>
  <si>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</si>
  <si>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</si>
  <si>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</si>
  <si>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</si>
  <si>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</si>
  <si>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</si>
  <si>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</si>
  <si>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</si>
  <si>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</si>
  <si>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</si>
  <si>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</si>
  <si>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</si>
  <si>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</si>
  <si>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</si>
  <si>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</si>
  <si>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</si>
  <si>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</si>
  <si>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</si>
  <si>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</si>
  <si>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</si>
  <si>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</si>
  <si>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</si>
  <si>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</si>
  <si>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</si>
  <si>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</si>
  <si>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</si>
  <si>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</si>
  <si>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</si>
  <si>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</si>
  <si>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</si>
  <si>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</si>
  <si>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</si>
  <si>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</si>
  <si>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</si>
  <si>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</si>
  <si>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</si>
  <si>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</si>
  <si>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</si>
  <si>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</si>
  <si>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</si>
  <si>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</si>
  <si>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</si>
  <si>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</si>
  <si>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</si>
  <si>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</si>
  <si>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</si>
  <si>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</si>
  <si>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</si>
  <si>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</si>
  <si>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</si>
  <si>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</si>
  <si>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</si>
  <si>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</si>
  <si>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</si>
  <si>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</si>
  <si>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</si>
  <si>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</si>
  <si>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</si>
  <si>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</si>
  <si>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</si>
  <si>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</si>
  <si>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</si>
  <si>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</si>
  <si>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</si>
  <si>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</si>
  <si>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</si>
  <si>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</si>
  <si>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</si>
  <si>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</si>
  <si>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</si>
  <si>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</si>
  <si>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</si>
  <si>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</si>
  <si>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</si>
  <si>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</si>
  <si>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</si>
  <si>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</si>
  <si>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</si>
  <si>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</si>
  <si>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</si>
  <si>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</si>
  <si>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</si>
  <si>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</si>
  <si>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</si>
  <si>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</si>
  <si>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</si>
  <si>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</si>
  <si>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</si>
  <si>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</si>
  <si>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</si>
  <si>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</si>
  <si>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</si>
  <si>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</si>
  <si>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</si>
  <si>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</si>
  <si>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</si>
  <si>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</si>
  <si>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</si>
  <si>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</si>
  <si>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</si>
  <si>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</si>
  <si>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</si>
  <si>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</si>
  <si>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</si>
  <si>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</si>
  <si>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</si>
  <si>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</si>
  <si>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</si>
  <si>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</si>
  <si>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</si>
  <si>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</si>
  <si>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</si>
  <si>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</si>
  <si>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</si>
  <si>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</si>
  <si>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</si>
  <si>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</si>
  <si>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</si>
  <si>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</si>
  <si>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</si>
  <si>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</si>
  <si>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</si>
  <si>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</si>
  <si>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</si>
  <si>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</si>
  <si>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</si>
  <si>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</si>
  <si>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</si>
  <si>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</si>
  <si>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</si>
  <si>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</si>
  <si>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</si>
  <si>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</si>
  <si>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</si>
  <si>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</si>
  <si>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</si>
  <si>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</si>
  <si>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</si>
  <si>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</si>
  <si>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</si>
  <si>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</si>
  <si>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</si>
  <si>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</si>
  <si>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</si>
  <si>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</si>
  <si>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</si>
  <si>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</si>
  <si>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</si>
  <si>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</si>
  <si>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</si>
  <si>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</si>
  <si>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</si>
  <si>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</si>
  <si>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</si>
  <si>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</si>
  <si>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</si>
  <si>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</si>
  <si>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</si>
  <si>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</si>
  <si>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</si>
  <si>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</si>
  <si>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</si>
  <si>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</si>
  <si>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</si>
  <si>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</si>
  <si>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</si>
  <si>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</si>
  <si>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</si>
  <si>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</si>
  <si>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</si>
  <si>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</si>
  <si>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</si>
  <si>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</si>
  <si>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</si>
  <si>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</si>
  <si>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</si>
  <si>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</si>
  <si>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</si>
  <si>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</si>
  <si>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</si>
  <si>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</si>
  <si>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</si>
  <si>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</si>
  <si>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</si>
  <si>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</si>
  <si>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</si>
  <si>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</si>
  <si>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</si>
  <si>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</si>
  <si>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</si>
  <si>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</si>
  <si>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</si>
  <si>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</si>
  <si>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</si>
  <si>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</si>
  <si>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</si>
  <si>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</si>
  <si>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</si>
  <si>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</si>
  <si>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</si>
  <si>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</si>
  <si>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</si>
  <si>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</si>
  <si>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</si>
  <si>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</si>
  <si>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</si>
  <si>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</si>
  <si>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</si>
  <si>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</si>
  <si>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</si>
  <si>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</si>
  <si>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</si>
  <si>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</si>
  <si>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</si>
  <si>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</si>
  <si>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</si>
  <si>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</si>
  <si>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</si>
  <si>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</si>
  <si>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</si>
  <si>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</si>
  <si>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</si>
  <si>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</si>
  <si>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</si>
  <si>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</si>
  <si>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</si>
  <si>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</si>
  <si>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</si>
  <si>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</si>
  <si>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</si>
  <si>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</si>
  <si>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</si>
  <si>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</si>
  <si>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</si>
  <si>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</si>
  <si>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</si>
  <si>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</si>
  <si>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</si>
  <si>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</si>
  <si>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</si>
  <si>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</si>
  <si>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</si>
  <si>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</si>
  <si>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</si>
  <si>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</si>
  <si>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</si>
  <si>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</si>
  <si>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</si>
  <si>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</si>
  <si>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</si>
  <si>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</si>
  <si>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</si>
  <si>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</si>
  <si>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</si>
  <si>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</si>
  <si>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</si>
  <si>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</si>
  <si>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</si>
  <si>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</si>
  <si>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</si>
  <si>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</si>
  <si>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</si>
  <si>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</si>
  <si>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</si>
  <si>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</si>
  <si>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</si>
  <si>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</si>
  <si>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</si>
  <si>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</si>
  <si>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</si>
  <si>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</si>
  <si>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</si>
  <si>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</si>
  <si>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</si>
  <si>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</si>
  <si>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</si>
  <si>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</si>
  <si>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</si>
  <si>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</si>
  <si>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</si>
  <si>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</si>
  <si>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</si>
  <si>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</si>
  <si>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</si>
  <si>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</si>
  <si>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</si>
  <si>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</si>
  <si>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</si>
  <si>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</si>
  <si>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</si>
  <si>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</si>
  <si>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</si>
  <si>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</si>
  <si>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</si>
  <si>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</si>
  <si>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</si>
  <si>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</si>
  <si>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</si>
  <si>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</si>
  <si>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</si>
  <si>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</si>
  <si>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</si>
  <si>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</si>
  <si>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</si>
  <si>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</si>
  <si>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</si>
  <si>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</si>
  <si>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</si>
  <si>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</si>
  <si>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</si>
  <si>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</si>
  <si>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</si>
  <si>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</si>
  <si>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</si>
  <si>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</si>
  <si>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</si>
  <si>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</si>
  <si>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</si>
  <si>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</si>
  <si>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</si>
  <si>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</si>
  <si>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</si>
  <si>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</si>
  <si>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</si>
  <si>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</si>
  <si>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</si>
  <si>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</si>
  <si>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</si>
  <si>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</si>
  <si>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</si>
  <si>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</si>
  <si>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</si>
  <si>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</si>
  <si>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</si>
  <si>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</si>
  <si>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</si>
  <si>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</si>
  <si>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</si>
  <si>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</si>
  <si>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</si>
  <si>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</si>
  <si>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</si>
  <si>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</si>
  <si>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</si>
  <si>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</si>
  <si>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</si>
  <si>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</si>
  <si>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</si>
  <si>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</si>
  <si>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</si>
  <si>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</si>
  <si>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</si>
  <si>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</si>
  <si>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</si>
  <si>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</si>
  <si>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</si>
  <si>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</si>
  <si>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</si>
  <si>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</si>
  <si>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</si>
  <si>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</si>
  <si>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</si>
  <si>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</si>
  <si>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</si>
  <si>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</si>
  <si>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</si>
  <si>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</si>
  <si>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</si>
  <si>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</si>
  <si>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</si>
  <si>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</si>
  <si>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</si>
  <si>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</si>
  <si>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</si>
  <si>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</si>
  <si>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</si>
  <si>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</si>
  <si>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</si>
  <si>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</si>
  <si>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</si>
  <si>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</si>
  <si>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</si>
  <si>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</si>
  <si>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</si>
  <si>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</si>
  <si>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</si>
  <si>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</si>
  <si>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</si>
  <si>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</si>
  <si>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</si>
  <si>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</si>
  <si>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</si>
  <si>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</si>
  <si>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</si>
  <si>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</si>
  <si>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</si>
  <si>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</si>
  <si>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</si>
  <si>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</si>
  <si>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</si>
  <si>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</si>
  <si>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</si>
  <si>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</si>
  <si>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</si>
  <si>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</si>
  <si>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</si>
  <si>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</si>
  <si>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</si>
  <si>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</si>
  <si>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</si>
  <si>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</si>
  <si>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</si>
  <si>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</si>
  <si>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</si>
  <si>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</si>
  <si>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</si>
  <si>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</si>
  <si>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</si>
  <si>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</si>
  <si>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</si>
  <si>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</si>
  <si>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</si>
  <si>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</si>
  <si>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</si>
  <si>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</si>
  <si>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</si>
  <si>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</si>
  <si>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</si>
  <si>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</si>
  <si>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</si>
  <si>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</si>
  <si>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</si>
  <si>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</si>
  <si>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</si>
  <si>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</si>
  <si>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</si>
  <si>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</si>
  <si>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</si>
  <si>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</si>
  <si>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</si>
  <si>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</si>
  <si>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</si>
  <si>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</si>
  <si>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</si>
  <si>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</si>
  <si>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</si>
  <si>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</si>
  <si>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</si>
  <si>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</si>
  <si>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</si>
  <si>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</si>
  <si>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</si>
  <si>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</si>
  <si>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</si>
  <si>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</si>
  <si>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</si>
  <si>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</si>
  <si>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</si>
  <si>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</si>
  <si>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</si>
  <si>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</si>
  <si>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</si>
  <si>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</si>
  <si>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</si>
  <si>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</si>
  <si>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</si>
  <si>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</si>
  <si>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</si>
  <si>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</si>
  <si>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</si>
  <si>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</si>
  <si>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</si>
  <si>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</si>
  <si>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</si>
  <si>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</si>
  <si>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</si>
  <si>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</si>
  <si>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</si>
  <si>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</si>
  <si>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</si>
  <si>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</si>
  <si>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</si>
  <si>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</si>
  <si>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</si>
  <si>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</si>
  <si>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</si>
  <si>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</si>
  <si>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</si>
  <si>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</si>
  <si>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</si>
  <si>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</si>
  <si>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</si>
  <si>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</si>
  <si>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</si>
  <si>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</si>
  <si>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</si>
  <si>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</si>
  <si>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</si>
  <si>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</si>
  <si>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</si>
  <si>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</si>
  <si>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</si>
  <si>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</si>
  <si>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</si>
  <si>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</si>
  <si>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</si>
  <si>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</si>
  <si>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</si>
  <si>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</si>
  <si>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</si>
  <si>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</si>
  <si>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</si>
  <si>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</si>
  <si>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</si>
  <si>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</si>
  <si>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</si>
  <si>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</si>
  <si>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</si>
  <si>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</si>
  <si>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</si>
  <si>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</si>
  <si>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</si>
  <si>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</si>
  <si>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</si>
  <si>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</si>
  <si>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</si>
  <si>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</si>
  <si>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</si>
  <si>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</si>
  <si>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</si>
  <si>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</si>
  <si>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</si>
  <si>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</si>
  <si>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</si>
  <si>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</si>
  <si>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</si>
  <si>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</si>
  <si>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</si>
  <si>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</si>
  <si>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</si>
  <si>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</si>
  <si>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</si>
  <si>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</si>
  <si>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</si>
  <si>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</si>
  <si>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</si>
  <si>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</si>
  <si>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</si>
  <si>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</si>
  <si>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</si>
  <si>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</si>
  <si>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</si>
  <si>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</si>
  <si>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</si>
  <si>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</si>
  <si>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</si>
  <si>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</si>
  <si>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</si>
  <si>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</si>
  <si>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</si>
  <si>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</si>
  <si>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</si>
  <si>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</si>
  <si>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</si>
  <si>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</si>
  <si>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</si>
  <si>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</si>
  <si>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</si>
  <si>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</si>
  <si>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</si>
  <si>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</si>
  <si>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</si>
  <si>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</si>
  <si>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</si>
  <si>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</si>
  <si>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</si>
  <si>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</si>
  <si>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</si>
  <si>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</si>
  <si>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</si>
  <si>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</si>
  <si>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</si>
  <si>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</si>
  <si>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</si>
  <si>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</si>
  <si>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</si>
  <si>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</si>
  <si>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</si>
  <si>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</si>
  <si>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</si>
  <si>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</si>
  <si>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</si>
  <si>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</si>
  <si>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</si>
  <si>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</si>
  <si>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</si>
  <si>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</si>
  <si>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</si>
  <si>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</si>
  <si>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</si>
  <si>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</si>
  <si>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</si>
  <si>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</si>
  <si>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</si>
  <si>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</si>
  <si>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</si>
  <si>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</si>
  <si>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</si>
  <si>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</si>
  <si>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</si>
  <si>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</si>
  <si>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</si>
  <si>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</si>
  <si>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</si>
  <si>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</si>
  <si>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</si>
  <si>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</si>
  <si>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</si>
  <si>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</si>
  <si>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</si>
  <si>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</si>
  <si>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</si>
  <si>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</si>
  <si>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</si>
  <si>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</si>
  <si>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</si>
  <si>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</si>
  <si>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</si>
  <si>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</si>
  <si>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</si>
  <si>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</si>
  <si>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</si>
  <si>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</si>
  <si>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</si>
  <si>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</si>
  <si>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</si>
  <si>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</si>
  <si>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</si>
  <si>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</si>
  <si>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</si>
  <si>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</si>
  <si>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</si>
  <si>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</si>
  <si>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</si>
  <si>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</si>
  <si>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</si>
  <si>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</si>
  <si>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</si>
  <si>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</si>
  <si>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</si>
  <si>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</si>
  <si>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</si>
  <si>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</si>
  <si>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</si>
  <si>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</si>
  <si>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</si>
  <si>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</si>
  <si>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</si>
  <si>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</si>
  <si>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</si>
  <si>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</si>
  <si>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</si>
  <si>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</si>
  <si>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</si>
  <si>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</si>
  <si>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</si>
  <si>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</si>
  <si>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</si>
  <si>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</si>
  <si>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</si>
  <si>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</si>
  <si>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</si>
  <si>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</si>
  <si>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</si>
  <si>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</si>
  <si>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</si>
  <si>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</si>
  <si>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</si>
  <si>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</si>
  <si>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</si>
  <si>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</si>
  <si>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</si>
  <si>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</si>
  <si>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</si>
  <si>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</si>
  <si>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</si>
  <si>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</si>
  <si>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</si>
  <si>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</si>
  <si>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</si>
  <si>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</si>
  <si>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</si>
  <si>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</si>
  <si>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</si>
  <si>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</si>
  <si>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</si>
  <si>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</si>
  <si>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</si>
  <si>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</si>
  <si>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</si>
  <si>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</si>
  <si>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</si>
  <si>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</si>
  <si>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</si>
  <si>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</si>
  <si>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</si>
  <si>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</si>
  <si>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</si>
  <si>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</si>
  <si>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</si>
  <si>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</si>
  <si>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</si>
  <si>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</si>
  <si>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</si>
  <si>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</si>
  <si>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</si>
  <si>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</si>
  <si>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</si>
  <si>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</si>
  <si>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</si>
  <si>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</si>
  <si>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</si>
  <si>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</si>
  <si>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</si>
  <si>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</si>
  <si>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</si>
  <si>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</si>
  <si>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</si>
  <si>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</si>
  <si>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</si>
  <si>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</si>
  <si>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</si>
  <si>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</si>
  <si>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</si>
  <si>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</si>
  <si>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</si>
  <si>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</si>
  <si>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</si>
  <si>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</si>
  <si>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</si>
  <si>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</si>
  <si>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</si>
  <si>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</si>
  <si>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</si>
  <si>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</si>
  <si>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</si>
  <si>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</si>
  <si>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</si>
  <si>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</si>
  <si>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</si>
  <si>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</si>
  <si>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</si>
  <si>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</si>
  <si>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</si>
  <si>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</si>
  <si>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</si>
  <si>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</si>
  <si>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</si>
  <si>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</si>
  <si>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</si>
  <si>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</si>
  <si>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</si>
  <si>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</si>
  <si>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</si>
  <si>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</si>
  <si>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</si>
  <si>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</si>
  <si>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</si>
  <si>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</si>
  <si>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</si>
  <si>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</si>
  <si>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</si>
  <si>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</si>
  <si>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</si>
  <si>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</si>
  <si>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</si>
  <si>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</si>
  <si>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</si>
  <si>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</si>
  <si>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</si>
  <si>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</si>
  <si>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</si>
  <si>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</si>
  <si>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</si>
  <si>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</si>
  <si>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</si>
  <si>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</si>
  <si>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</si>
  <si>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</si>
  <si>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</si>
  <si>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</si>
  <si>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</si>
  <si>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</si>
  <si>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</si>
  <si>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</si>
  <si>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</si>
  <si>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</si>
  <si>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</si>
  <si>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</si>
  <si>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</si>
  <si>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</si>
  <si>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</si>
  <si>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</si>
  <si>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</si>
  <si>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</si>
  <si>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</si>
  <si>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</si>
  <si>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</si>
  <si>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</si>
  <si>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</si>
  <si>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</si>
  <si>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</si>
  <si>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</si>
  <si>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</si>
  <si>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</si>
  <si>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</si>
  <si>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</si>
  <si>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</si>
  <si>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</si>
  <si>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</si>
  <si>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</si>
  <si>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</si>
  <si>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</si>
  <si>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</si>
  <si>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</si>
  <si>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</si>
  <si>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</si>
  <si>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</si>
  <si>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</si>
  <si>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</si>
  <si>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</si>
  <si>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</si>
  <si>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</si>
  <si>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</si>
  <si>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</si>
  <si>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</si>
  <si>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</si>
  <si>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</si>
  <si>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</si>
  <si>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</si>
  <si>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</si>
  <si>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</si>
  <si>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</si>
  <si>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</si>
  <si>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</si>
  <si>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</si>
  <si>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</si>
  <si>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</si>
  <si>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</si>
  <si>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</si>
  <si>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</si>
  <si>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</si>
  <si>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</si>
  <si>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</si>
  <si>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</si>
  <si>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</si>
  <si>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</si>
  <si>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</si>
  <si>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</si>
  <si>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</si>
  <si>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</si>
  <si>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</si>
  <si>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</si>
  <si>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</si>
  <si>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</si>
  <si>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</si>
  <si>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</si>
  <si>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</si>
  <si>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</si>
  <si>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</si>
  <si>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</si>
  <si>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</si>
  <si>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</si>
  <si>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</si>
  <si>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</si>
  <si>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</si>
  <si>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</si>
  <si>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</si>
  <si>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</si>
  <si>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</si>
  <si>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</si>
  <si>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</si>
  <si>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</si>
  <si>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</si>
  <si>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</si>
  <si>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</si>
  <si>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</si>
  <si>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</si>
  <si>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</si>
  <si>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</si>
  <si>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</si>
  <si>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</si>
  <si>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</si>
  <si>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</si>
  <si>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</si>
  <si>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</si>
  <si>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</si>
  <si>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</si>
  <si>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</si>
  <si>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</si>
  <si>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</si>
  <si>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</si>
  <si>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</si>
  <si>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</si>
  <si>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</si>
  <si>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</si>
  <si>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</si>
  <si>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</si>
  <si>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</si>
  <si>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</si>
  <si>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</si>
  <si>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</si>
  <si>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</si>
  <si>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</si>
  <si>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</si>
  <si>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</si>
  <si>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</si>
  <si>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</si>
  <si>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</si>
  <si>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</si>
  <si>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</si>
  <si>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</si>
  <si>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</si>
  <si>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</si>
  <si>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</si>
  <si>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</si>
  <si>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</si>
  <si>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</si>
  <si>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</si>
  <si>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</si>
  <si>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</si>
  <si>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</si>
  <si>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</si>
  <si>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</si>
  <si>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</si>
  <si>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</si>
  <si>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</si>
  <si>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</si>
  <si>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</si>
  <si>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</si>
  <si>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</si>
  <si>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</si>
  <si>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</si>
  <si>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</si>
  <si>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</si>
  <si>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</si>
  <si>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</si>
  <si>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</si>
  <si>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</si>
  <si>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</si>
  <si>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</si>
  <si>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</si>
  <si>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</si>
  <si>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</si>
  <si>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</si>
  <si>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</si>
  <si>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</si>
  <si>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</si>
  <si>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</si>
  <si>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</si>
  <si>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</si>
  <si>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</si>
  <si>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</si>
  <si>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</si>
  <si>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</si>
  <si>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</si>
  <si>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</si>
  <si>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</si>
  <si>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</si>
  <si>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</si>
  <si>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</si>
  <si>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</si>
  <si>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</si>
  <si>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</si>
  <si>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</si>
  <si>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</si>
  <si>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</si>
  <si>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</si>
  <si>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</si>
  <si>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</si>
  <si>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</si>
  <si>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</si>
  <si>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</si>
  <si>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</si>
  <si>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</si>
  <si>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</si>
  <si>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</si>
  <si>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</si>
  <si>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</si>
  <si>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</si>
  <si>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</si>
  <si>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</si>
  <si>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</si>
  <si>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</si>
  <si>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</si>
  <si>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</si>
  <si>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</si>
  <si>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</si>
  <si>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</si>
  <si>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</si>
  <si>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</si>
  <si>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</si>
  <si>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</si>
  <si>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</si>
  <si>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</si>
  <si>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</si>
  <si>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</si>
  <si>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</si>
  <si>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</si>
  <si>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</si>
  <si>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</si>
  <si>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</si>
  <si>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</si>
  <si>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</si>
  <si>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</si>
  <si>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</si>
  <si>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</si>
  <si>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</si>
  <si>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</si>
  <si>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</si>
  <si>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</si>
  <si>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</si>
  <si>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</si>
  <si>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</si>
  <si>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</si>
  <si>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</si>
  <si>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</si>
  <si>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</si>
  <si>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</si>
  <si>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</si>
  <si>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</si>
  <si>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</si>
  <si>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</si>
  <si>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</si>
  <si>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</si>
  <si>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</si>
  <si>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</si>
  <si>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</si>
  <si>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</si>
  <si>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</si>
  <si>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</si>
  <si>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</si>
  <si>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</si>
  <si>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</si>
  <si>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</si>
  <si>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</si>
  <si>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</si>
  <si>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</si>
  <si>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</si>
  <si>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</si>
  <si>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</si>
  <si>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</si>
  <si>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</si>
  <si>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</si>
  <si>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</si>
  <si>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</si>
  <si>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</si>
  <si>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</si>
  <si>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</si>
  <si>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</si>
  <si>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</si>
  <si>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</si>
  <si>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</si>
  <si>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</si>
  <si>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</si>
  <si>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</si>
  <si>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</si>
  <si>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</si>
  <si>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</si>
  <si>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</si>
  <si>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</si>
  <si>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</si>
  <si>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</si>
  <si>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</si>
  <si>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</si>
  <si>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</si>
  <si>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</si>
  <si>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</si>
  <si>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</si>
  <si>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</si>
  <si>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</si>
  <si>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</si>
  <si>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</si>
  <si>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</si>
  <si>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</si>
  <si>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</si>
  <si>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</si>
  <si>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</si>
  <si>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</si>
  <si>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</si>
  <si>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</si>
  <si>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</si>
  <si>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</si>
  <si>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</si>
  <si>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</si>
  <si>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</si>
  <si>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</si>
  <si>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</si>
  <si>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</si>
  <si>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</si>
  <si>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</si>
  <si>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</si>
  <si>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</si>
  <si>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</si>
  <si>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</si>
  <si>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</si>
  <si>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</si>
  <si>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</si>
  <si>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</si>
  <si>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</si>
  <si>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</si>
  <si>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</si>
  <si>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</si>
  <si>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</si>
  <si>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</si>
  <si>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</si>
  <si>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</si>
  <si>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</si>
  <si>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</si>
  <si>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</si>
  <si>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</si>
  <si>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</si>
  <si>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</si>
  <si>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</si>
  <si>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</si>
  <si>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</si>
  <si>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</si>
  <si>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</si>
  <si>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</si>
  <si>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</si>
  <si>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</si>
  <si>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</si>
  <si>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</si>
  <si>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</si>
  <si>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</si>
  <si>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</si>
  <si>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</si>
  <si>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</si>
  <si>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</si>
  <si>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</si>
  <si>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</si>
  <si>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</si>
  <si>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</si>
  <si>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</si>
  <si>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</si>
  <si>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</si>
  <si>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</si>
  <si>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</si>
  <si>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</si>
  <si>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</si>
  <si>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</si>
  <si>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</si>
  <si>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</si>
  <si>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</si>
  <si>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</si>
  <si>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</si>
  <si>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</si>
  <si>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</si>
  <si>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</si>
  <si>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</si>
  <si>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</si>
  <si>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</si>
  <si>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</si>
  <si>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</si>
  <si>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</si>
  <si>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</si>
  <si>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</si>
  <si>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</si>
  <si>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</si>
  <si>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</si>
  <si>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</si>
  <si>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</si>
  <si>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</si>
  <si>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</si>
  <si>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</si>
  <si>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</si>
  <si>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</si>
  <si>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</si>
  <si>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</si>
  <si>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</si>
  <si>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</si>
  <si>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</si>
  <si>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</si>
  <si>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</si>
  <si>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</si>
  <si>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</si>
  <si>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</si>
  <si>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</si>
  <si>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</si>
  <si>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</si>
  <si>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</si>
  <si>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</si>
  <si>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</si>
  <si>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</si>
  <si>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</si>
  <si>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</si>
  <si>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</si>
  <si>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</si>
  <si>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</si>
  <si>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</si>
  <si>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</si>
  <si>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</si>
  <si>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</si>
  <si>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</si>
  <si>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</si>
  <si>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</si>
  <si>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</si>
  <si>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</si>
  <si>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</si>
  <si>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</si>
  <si>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</si>
  <si>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</si>
  <si>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</si>
  <si>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</si>
  <si>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</si>
  <si>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</si>
  <si>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</si>
  <si>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</si>
  <si>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</si>
  <si>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</si>
  <si>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</si>
  <si>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</si>
  <si>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</si>
  <si>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</si>
  <si>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</si>
  <si>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</si>
  <si>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</si>
  <si>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</si>
  <si>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</si>
  <si>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</si>
  <si>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</si>
  <si>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</si>
  <si>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</si>
  <si>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</si>
  <si>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</si>
  <si>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</si>
  <si>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</si>
  <si>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</si>
  <si>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</si>
  <si>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</si>
  <si>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</si>
  <si>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</si>
  <si>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</si>
  <si>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</si>
  <si>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</si>
  <si>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</si>
  <si>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</si>
  <si>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</si>
  <si>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</si>
  <si>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</si>
  <si>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</si>
  <si>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</si>
  <si>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</si>
  <si>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</si>
  <si>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</si>
  <si>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</si>
  <si>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</si>
  <si>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</si>
  <si>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</si>
  <si>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</si>
  <si>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</si>
  <si>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</si>
  <si>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</si>
  <si>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</si>
  <si>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</si>
  <si>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</si>
  <si>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</si>
  <si>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</si>
  <si>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</si>
  <si>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</si>
  <si>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</si>
  <si>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</si>
  <si>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</si>
  <si>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</si>
  <si>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</si>
  <si>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</si>
  <si>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</si>
  <si>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</si>
  <si>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</si>
  <si>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</si>
  <si>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</si>
  <si>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</si>
  <si>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</si>
  <si>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</si>
  <si>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</si>
  <si>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</si>
  <si>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</si>
  <si>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</si>
  <si>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</si>
  <si>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</si>
  <si>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</si>
  <si>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</si>
  <si>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</si>
  <si>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</si>
  <si>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</si>
  <si>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</si>
  <si>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</si>
  <si>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</si>
  <si>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</si>
  <si>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</si>
  <si>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</si>
  <si>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</si>
  <si>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</si>
  <si>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</si>
  <si>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</si>
  <si>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</si>
  <si>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</si>
  <si>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</si>
  <si>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</si>
  <si>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</si>
  <si>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</si>
  <si>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</si>
  <si>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</si>
  <si>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</si>
  <si>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</si>
  <si>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</si>
  <si>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</si>
  <si>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</si>
  <si>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</si>
  <si>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</si>
  <si>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</si>
  <si>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</si>
  <si>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</si>
  <si>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</si>
  <si>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</si>
  <si>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</si>
  <si>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</si>
  <si>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</si>
  <si>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</si>
  <si>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</si>
  <si>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</si>
  <si>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</si>
  <si>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</si>
  <si>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</si>
  <si>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</si>
  <si>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</si>
  <si>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</si>
  <si>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</si>
  <si>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</si>
  <si>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</si>
  <si>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</si>
  <si>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</si>
  <si>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</si>
  <si>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</si>
  <si>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</si>
  <si>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</si>
  <si>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</si>
  <si>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</si>
  <si>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</si>
  <si>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</si>
  <si>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</si>
  <si>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</si>
  <si>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</si>
  <si>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</si>
  <si>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</si>
  <si>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</si>
  <si>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</si>
  <si>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</si>
  <si>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</si>
  <si>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</si>
  <si>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</si>
  <si>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</si>
  <si>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</si>
  <si>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</si>
  <si>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</si>
  <si>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</si>
  <si>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</si>
  <si>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</si>
  <si>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</si>
  <si>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</si>
  <si>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</si>
  <si>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</si>
  <si>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</si>
  <si>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</si>
  <si>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</si>
  <si>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</si>
  <si>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</si>
  <si>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</si>
  <si>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</si>
  <si>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</si>
  <si>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</si>
  <si>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</si>
  <si>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</si>
  <si>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</si>
  <si>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</si>
  <si>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</si>
  <si>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</si>
  <si>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</si>
  <si>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</si>
  <si>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</si>
  <si>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</si>
  <si>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</si>
  <si>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</si>
  <si>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</si>
  <si>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</si>
  <si>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</si>
  <si>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</si>
  <si>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</si>
  <si>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</si>
  <si>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</si>
  <si>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</si>
  <si>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</si>
  <si>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</si>
  <si>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</si>
  <si>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</si>
  <si>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</si>
  <si>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</si>
  <si>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</si>
  <si>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</si>
  <si>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</si>
  <si>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</si>
  <si>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</si>
  <si>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</si>
  <si>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</si>
  <si>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</si>
  <si>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</si>
  <si>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</si>
  <si>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</si>
  <si>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</si>
  <si>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</si>
  <si>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</si>
  <si>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</si>
  <si>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</si>
  <si>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</si>
  <si>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</si>
  <si>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</si>
  <si>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</si>
  <si>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</si>
  <si>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</si>
  <si>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</si>
  <si>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</si>
  <si>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</si>
  <si>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</si>
  <si>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</si>
  <si>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</si>
  <si>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</si>
  <si>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</si>
  <si>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</si>
  <si>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</si>
  <si>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</si>
  <si>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</si>
  <si>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</si>
  <si>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</si>
  <si>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</si>
  <si>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</si>
  <si>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</si>
  <si>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</si>
  <si>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</si>
  <si>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</si>
  <si>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</si>
  <si>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</si>
  <si>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</si>
  <si>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</si>
  <si>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</si>
  <si>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</si>
  <si>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</si>
  <si>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</si>
  <si>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</si>
  <si>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</si>
  <si>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</si>
  <si>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</si>
  <si>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</si>
  <si>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</si>
  <si>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</si>
  <si>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</si>
  <si>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</si>
  <si>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</si>
  <si>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</si>
  <si>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</si>
  <si>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</si>
  <si>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</si>
  <si>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</si>
  <si>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</si>
  <si>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</si>
  <si>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</si>
  <si>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</si>
  <si>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</si>
  <si>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</si>
  <si>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</si>
  <si>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</si>
  <si>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</si>
  <si>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</si>
  <si>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</si>
  <si>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</si>
  <si>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</si>
  <si>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</si>
  <si>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</si>
  <si>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</si>
  <si>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</si>
  <si>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</si>
  <si>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</si>
  <si>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</si>
  <si>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</si>
  <si>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</si>
  <si>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</si>
  <si>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</si>
  <si>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</si>
  <si>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</si>
  <si>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</si>
  <si>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</si>
  <si>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</si>
  <si>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</si>
  <si>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</si>
  <si>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</si>
  <si>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</si>
  <si>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</si>
  <si>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</si>
  <si>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</si>
  <si>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</si>
  <si>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</si>
  <si>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</si>
  <si>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</si>
  <si>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</si>
  <si>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</si>
  <si>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</si>
  <si>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</si>
  <si>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</si>
  <si>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</si>
  <si>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</si>
  <si>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</si>
  <si>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</si>
  <si>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</si>
  <si>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</si>
  <si>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</si>
  <si>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</si>
  <si>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</si>
  <si>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</si>
  <si>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</si>
  <si>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</si>
  <si>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</si>
  <si>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</si>
  <si>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</si>
  <si>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</si>
  <si>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</si>
  <si>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</si>
  <si>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</si>
  <si>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</si>
  <si>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</si>
  <si>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</si>
  <si>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</si>
  <si>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</si>
  <si>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</si>
  <si>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</si>
  <si>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</si>
  <si>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</si>
  <si>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</si>
  <si>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</si>
  <si>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</si>
  <si>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</si>
  <si>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</si>
  <si>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</si>
  <si>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</si>
  <si>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</si>
  <si>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</si>
  <si>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</si>
  <si>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</si>
  <si>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</si>
  <si>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</si>
  <si>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</si>
  <si>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</si>
  <si>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</si>
  <si>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</si>
  <si>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</si>
  <si>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</si>
  <si>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</si>
  <si>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</si>
  <si>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</si>
  <si>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</si>
  <si>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</si>
  <si>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</si>
  <si>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</si>
  <si>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</si>
  <si>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</si>
  <si>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</si>
  <si>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</si>
  <si>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</si>
  <si>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</si>
  <si>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</si>
  <si>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</si>
  <si>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</si>
  <si>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</si>
  <si>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</si>
  <si>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</si>
  <si>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</si>
  <si>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</si>
  <si>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</si>
  <si>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</si>
  <si>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</si>
  <si>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</si>
  <si>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</si>
  <si>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</si>
  <si>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</si>
  <si>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</si>
  <si>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</si>
  <si>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</si>
  <si>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</si>
  <si>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</si>
  <si>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</si>
  <si>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</si>
  <si>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</si>
  <si>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</si>
  <si>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</si>
  <si>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</si>
  <si>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</si>
  <si>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</si>
  <si>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</si>
  <si>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</si>
  <si>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</si>
  <si>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</si>
  <si>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</si>
  <si>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</si>
  <si>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</si>
  <si>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</si>
  <si>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</si>
  <si>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</si>
  <si>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</si>
  <si>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</si>
  <si>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</si>
  <si>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</si>
  <si>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</si>
  <si>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</si>
  <si>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</si>
  <si>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</si>
  <si>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</si>
  <si>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</si>
  <si>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</si>
  <si>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</si>
  <si>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</si>
  <si>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</si>
  <si>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</si>
  <si>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</si>
  <si>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</si>
  <si>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</si>
  <si>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</si>
  <si>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</si>
  <si>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</si>
  <si>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</si>
  <si>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</si>
  <si>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</si>
  <si>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</si>
  <si>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</si>
  <si>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</si>
  <si>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</si>
  <si>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</si>
  <si>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</si>
  <si>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</si>
  <si>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</si>
  <si>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</si>
  <si>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</si>
  <si>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</si>
  <si>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</si>
  <si>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</si>
  <si>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</si>
  <si>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</si>
  <si>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</si>
  <si>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</si>
  <si>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</si>
  <si>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</si>
  <si>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</si>
  <si>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</si>
  <si>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</si>
  <si>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</si>
  <si>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</si>
  <si>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</si>
  <si>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</si>
  <si>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</si>
  <si>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</si>
  <si>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</si>
  <si>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</si>
  <si>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</si>
  <si>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</si>
  <si>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</si>
  <si>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</si>
  <si>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</si>
  <si>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</si>
  <si>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</si>
  <si>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</si>
  <si>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</si>
  <si>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</si>
  <si>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</si>
  <si>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</si>
  <si>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</si>
  <si>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</si>
  <si>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</si>
  <si>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</si>
  <si>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</si>
  <si>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</si>
  <si>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</si>
  <si>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</si>
  <si>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</si>
  <si>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</si>
  <si>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</si>
  <si>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</si>
  <si>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</si>
  <si>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</si>
  <si>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</si>
  <si>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</si>
  <si>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</si>
  <si>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</si>
  <si>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</si>
  <si>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</si>
  <si>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</si>
  <si>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</si>
  <si>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</si>
  <si>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</si>
  <si>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</si>
  <si>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</si>
  <si>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</si>
  <si>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</si>
  <si>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</si>
  <si>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</si>
  <si>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</si>
  <si>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</si>
  <si>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</si>
  <si>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</si>
  <si>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</si>
  <si>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</si>
  <si>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</si>
  <si>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</si>
  <si>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</si>
  <si>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</si>
  <si>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</si>
  <si>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</si>
  <si>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</si>
  <si>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</si>
  <si>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</si>
  <si>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</si>
  <si>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</si>
  <si>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</si>
  <si>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</si>
  <si>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</si>
  <si>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</si>
  <si>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</si>
  <si>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</si>
  <si>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</si>
  <si>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</si>
  <si>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</si>
  <si>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</si>
  <si>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</si>
  <si>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</si>
  <si>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</si>
  <si>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</si>
  <si>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</si>
  <si>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</si>
  <si>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</si>
  <si>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</si>
  <si>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</si>
  <si>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</si>
  <si>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</si>
  <si>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</si>
  <si>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</si>
  <si>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</si>
  <si>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</si>
  <si>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</si>
  <si>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</si>
  <si>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</si>
  <si>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</si>
  <si>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</si>
  <si>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</si>
  <si>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</si>
  <si>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</si>
  <si>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</si>
  <si>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</si>
  <si>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</si>
  <si>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</si>
  <si>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</si>
  <si>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</si>
  <si>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</si>
  <si>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</si>
  <si>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</si>
  <si>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</si>
  <si>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</si>
  <si>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</si>
  <si>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</si>
  <si>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</si>
  <si>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</si>
  <si>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</si>
  <si>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</si>
  <si>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</si>
  <si>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</si>
  <si>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</si>
  <si>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</si>
  <si>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</si>
  <si>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</si>
  <si>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</si>
  <si>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</si>
  <si>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</si>
  <si>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</si>
  <si>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</si>
  <si>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</si>
  <si>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</si>
  <si>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</si>
  <si>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</si>
  <si>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</si>
  <si>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</si>
  <si>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</si>
  <si>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</si>
  <si>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</si>
  <si>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</si>
  <si>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</si>
  <si>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</si>
  <si>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</si>
  <si>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</si>
  <si>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</si>
  <si>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</si>
  <si>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</si>
  <si>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</si>
  <si>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</si>
  <si>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</si>
  <si>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</si>
  <si>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</si>
  <si>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</si>
  <si>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</si>
  <si>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</si>
  <si>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</si>
  <si>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</si>
  <si>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</si>
  <si>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</si>
  <si>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</si>
  <si>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</si>
  <si>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</si>
  <si>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</si>
  <si>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</si>
  <si>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</si>
  <si>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</si>
  <si>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</si>
  <si>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</si>
  <si>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</si>
  <si>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</si>
  <si>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</si>
  <si>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</si>
  <si>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</si>
  <si>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</si>
  <si>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</si>
  <si>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</si>
  <si>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</si>
  <si>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</si>
  <si>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</si>
  <si>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</si>
  <si>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</si>
  <si>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</si>
  <si>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</si>
  <si>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</si>
  <si>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</si>
  <si>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</si>
  <si>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</si>
  <si>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</si>
  <si>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</si>
  <si>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</si>
  <si>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</si>
  <si>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</si>
  <si>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</si>
  <si>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</si>
  <si>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</si>
  <si>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</si>
  <si>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</si>
  <si>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</si>
  <si>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</si>
  <si>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</si>
  <si>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</si>
  <si>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</si>
  <si>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</si>
  <si>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</si>
  <si>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</si>
  <si>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</si>
  <si>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</si>
  <si>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</si>
  <si>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</si>
  <si>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</si>
  <si>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</si>
  <si>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</si>
  <si>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</si>
  <si>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</si>
  <si>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</si>
  <si>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</si>
  <si>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</si>
  <si>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</si>
  <si>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</si>
  <si>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</si>
  <si>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</si>
  <si>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</si>
  <si>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</si>
  <si>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</si>
  <si>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</si>
  <si>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</si>
  <si>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</si>
  <si>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</si>
  <si>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</si>
  <si>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</si>
  <si>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</si>
  <si>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</si>
  <si>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</si>
  <si>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</si>
  <si>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</si>
  <si>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</si>
  <si>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</si>
  <si>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</si>
  <si>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</si>
  <si>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</si>
  <si>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</si>
  <si>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</si>
  <si>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</si>
  <si>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</si>
  <si>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</si>
  <si>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</si>
  <si>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</si>
  <si>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</si>
  <si>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</si>
  <si>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</si>
  <si>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</si>
  <si>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</si>
  <si>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</si>
  <si>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</si>
  <si>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</si>
  <si>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</si>
  <si>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</si>
  <si>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</si>
  <si>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</si>
  <si>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</si>
  <si>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</si>
  <si>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</si>
  <si>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</si>
  <si>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</si>
  <si>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</si>
  <si>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</si>
  <si>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</si>
  <si>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</si>
  <si>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</si>
  <si>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</si>
  <si>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</si>
  <si>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</si>
  <si>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</si>
  <si>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</si>
  <si>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</si>
  <si>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</si>
  <si>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</si>
  <si>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</si>
  <si>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</si>
  <si>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</si>
  <si>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</si>
  <si>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</si>
  <si>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</si>
  <si>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</si>
  <si>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</si>
  <si>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</si>
  <si>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</si>
  <si>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</si>
  <si>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</si>
  <si>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</si>
  <si>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</si>
  <si>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</si>
  <si>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</si>
  <si>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</si>
  <si>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</si>
  <si>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</si>
  <si>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</si>
  <si>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</si>
  <si>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</si>
  <si>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</si>
  <si>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</si>
  <si>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</si>
  <si>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</si>
  <si>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</si>
  <si>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</si>
  <si>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</si>
  <si>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</si>
  <si>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</si>
  <si>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</si>
  <si>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</si>
  <si>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</si>
  <si>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</si>
  <si>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</si>
  <si>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</si>
  <si>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</si>
  <si>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</si>
  <si>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</si>
  <si>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</si>
  <si>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</si>
  <si>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</si>
  <si>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</si>
  <si>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</si>
  <si>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</si>
  <si>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</si>
  <si>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</si>
  <si>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</si>
  <si>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</si>
  <si>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</si>
  <si>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</si>
  <si>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</si>
  <si>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</si>
  <si>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</si>
  <si>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</si>
  <si>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</si>
  <si>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</si>
  <si>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</si>
  <si>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</si>
  <si>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</si>
  <si>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</si>
  <si>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</si>
  <si>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</si>
  <si>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</si>
  <si>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</si>
  <si>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</si>
  <si>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</si>
  <si>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</si>
  <si>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</si>
  <si>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</si>
  <si>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</si>
  <si>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</si>
  <si>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</si>
  <si>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</si>
  <si>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</si>
  <si>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</si>
  <si>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</si>
  <si>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</si>
  <si>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</si>
  <si>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</si>
  <si>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</si>
  <si>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</si>
  <si>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</si>
  <si>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</si>
  <si>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</si>
  <si>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</si>
  <si>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</si>
  <si>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</si>
  <si>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</si>
  <si>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</si>
  <si>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</si>
  <si>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</si>
  <si>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</si>
  <si>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</si>
  <si>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</si>
  <si>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</si>
  <si>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</si>
  <si>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</si>
  <si>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</si>
  <si>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</si>
  <si>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</si>
  <si>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</si>
  <si>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</si>
  <si>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</si>
  <si>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</si>
  <si>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</si>
  <si>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</si>
  <si>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</si>
  <si>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</si>
  <si>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</si>
  <si>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</si>
  <si>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</si>
  <si>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</si>
  <si>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</si>
  <si>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</si>
  <si>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</si>
  <si>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</si>
  <si>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</si>
  <si>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</si>
  <si>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</si>
  <si>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</si>
  <si>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</si>
  <si>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</si>
  <si>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</si>
  <si>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</si>
  <si>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</si>
  <si>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</si>
  <si>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</si>
  <si>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</si>
  <si>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</si>
  <si>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</si>
  <si>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</si>
  <si>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</si>
  <si>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</si>
  <si>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</si>
  <si>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</si>
  <si>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</si>
  <si>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</si>
  <si>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</si>
  <si>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</si>
  <si>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</si>
  <si>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</si>
  <si>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</si>
  <si>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</si>
  <si>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</si>
  <si>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</si>
  <si>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</si>
  <si>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</si>
  <si>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</si>
  <si>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</si>
  <si>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</si>
  <si>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</si>
  <si>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</si>
  <si>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</si>
  <si>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</si>
  <si>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</si>
  <si>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</si>
  <si>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</si>
  <si>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</si>
  <si>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</si>
  <si>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</si>
  <si>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</si>
  <si>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</si>
  <si>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</si>
  <si>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</si>
  <si>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</si>
  <si>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</si>
  <si>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</si>
  <si>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</si>
  <si>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</si>
  <si>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</si>
  <si>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</si>
  <si>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</si>
  <si>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</si>
  <si>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</si>
  <si>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</si>
  <si>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</si>
  <si>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</si>
  <si>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</si>
  <si>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</si>
  <si>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</si>
  <si>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</si>
  <si>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</si>
  <si>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</si>
  <si>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</si>
  <si>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</si>
  <si>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</si>
  <si>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</si>
  <si>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</si>
  <si>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</si>
  <si>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</si>
  <si>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</si>
  <si>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</si>
  <si>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</si>
  <si>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</si>
  <si>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</si>
  <si>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</si>
  <si>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</si>
  <si>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</si>
  <si>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</si>
  <si>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</si>
  <si>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</si>
  <si>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</si>
  <si>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</si>
  <si>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</si>
  <si>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</si>
  <si>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</si>
  <si>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</si>
  <si>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</si>
  <si>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</si>
  <si>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</si>
  <si>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</si>
  <si>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</si>
  <si>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</si>
  <si>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</si>
  <si>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</si>
  <si>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</si>
  <si>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</si>
  <si>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</si>
  <si>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</si>
  <si>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</si>
  <si>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</si>
  <si>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</si>
  <si>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</si>
  <si>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</si>
  <si>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</si>
  <si>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</si>
  <si>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</si>
  <si>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</si>
  <si>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</si>
  <si>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</si>
  <si>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</si>
  <si>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</si>
  <si>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</si>
  <si>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</si>
  <si>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</si>
  <si>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</si>
  <si>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</si>
  <si>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</si>
  <si>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</si>
  <si>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</si>
  <si>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</si>
  <si>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</si>
  <si>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</si>
  <si>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</si>
  <si>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</si>
  <si>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</si>
  <si>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</si>
  <si>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</si>
  <si>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</si>
  <si>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</si>
  <si>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</si>
  <si>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</si>
  <si>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</si>
  <si>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</si>
  <si>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</si>
  <si>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</si>
  <si>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</si>
  <si>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</si>
  <si>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</si>
  <si>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</si>
  <si>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</si>
  <si>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</si>
  <si>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</si>
  <si>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</si>
  <si>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</si>
  <si>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</si>
  <si>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</si>
  <si>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</si>
  <si>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</si>
  <si>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</si>
  <si>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</si>
  <si>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</si>
  <si>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</si>
  <si>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</si>
  <si>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</si>
  <si>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</si>
  <si>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</si>
  <si>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</si>
  <si>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</si>
  <si>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</si>
  <si>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</si>
  <si>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</si>
  <si>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</si>
  <si>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</si>
  <si>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</si>
  <si>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</si>
  <si>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</si>
  <si>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</si>
  <si>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</si>
  <si>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</si>
  <si>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</si>
  <si>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</si>
  <si>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</si>
  <si>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</si>
  <si>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</si>
  <si>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</si>
  <si>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</si>
  <si>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</si>
  <si>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</si>
  <si>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</si>
  <si>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</si>
  <si>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</si>
  <si>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</si>
  <si>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</si>
  <si>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</si>
  <si>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</si>
  <si>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</si>
  <si>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</si>
  <si>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</si>
  <si>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</si>
  <si>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</si>
  <si>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</si>
  <si>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</si>
  <si>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</si>
  <si>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</si>
  <si>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</si>
  <si>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</si>
  <si>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</si>
  <si>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</si>
  <si>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</si>
  <si>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</si>
  <si>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</si>
  <si>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</si>
  <si>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</si>
  <si>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</si>
  <si>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</si>
  <si>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</si>
  <si>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</si>
  <si>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</si>
  <si>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</si>
  <si>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</si>
  <si>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</si>
  <si>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</si>
  <si>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</si>
  <si>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</si>
  <si>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</si>
  <si>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</si>
  <si>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</si>
  <si>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</si>
  <si>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</si>
  <si>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</si>
  <si>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</si>
  <si>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</si>
  <si>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</si>
  <si>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</si>
  <si>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</si>
  <si>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</si>
  <si>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</si>
  <si>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</si>
  <si>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</si>
  <si>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</si>
  <si>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</si>
  <si>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</si>
  <si>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</si>
  <si>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</si>
  <si>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</si>
  <si>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</si>
  <si>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</si>
  <si>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</si>
  <si>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</si>
  <si>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</si>
  <si>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</si>
  <si>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</si>
  <si>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</si>
  <si>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</si>
  <si>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</si>
  <si>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</si>
  <si>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</si>
  <si>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</si>
  <si>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</si>
  <si>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</si>
  <si>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</si>
  <si>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</si>
  <si>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</si>
  <si>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</si>
  <si>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</si>
  <si>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</si>
  <si>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</si>
  <si>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</si>
  <si>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</si>
  <si>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</si>
  <si>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</si>
  <si>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</si>
  <si>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</si>
  <si>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</si>
  <si>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</si>
  <si>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</si>
  <si>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</si>
  <si>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</si>
  <si>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</si>
  <si>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</si>
  <si>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</si>
  <si>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</si>
  <si>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</si>
  <si>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</si>
  <si>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</si>
  <si>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</si>
  <si>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</si>
  <si>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</si>
  <si>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</si>
  <si>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</si>
  <si>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</si>
  <si>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</si>
  <si>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</si>
  <si>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</si>
  <si>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</si>
  <si>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</si>
  <si>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</si>
  <si>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</si>
  <si>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</si>
  <si>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</si>
  <si>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</si>
  <si>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</si>
  <si>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</si>
  <si>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</si>
  <si>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</si>
  <si>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</si>
  <si>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</si>
  <si>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</si>
  <si>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</si>
  <si>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</si>
  <si>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</si>
  <si>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</si>
  <si>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</si>
  <si>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</si>
  <si>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</si>
  <si>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</si>
  <si>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</si>
  <si>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</si>
  <si>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</si>
  <si>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</si>
  <si>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</si>
  <si>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</si>
  <si>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</si>
  <si>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</si>
  <si>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</si>
  <si>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</si>
  <si>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</si>
  <si>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</si>
  <si>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</si>
  <si>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</si>
  <si>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</si>
  <si>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</si>
  <si>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</si>
  <si>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</si>
  <si>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</si>
  <si>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</si>
  <si>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</si>
  <si>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</si>
  <si>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</si>
  <si>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</si>
  <si>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</si>
  <si>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</si>
  <si>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</si>
  <si>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</si>
  <si>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</si>
  <si>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</si>
  <si>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</si>
  <si>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</si>
  <si>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</si>
  <si>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</si>
  <si>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</si>
  <si>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</si>
  <si>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</si>
  <si>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</si>
  <si>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</si>
  <si>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</si>
  <si>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</si>
  <si>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</si>
  <si>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</si>
  <si>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</si>
  <si>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</si>
  <si>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</si>
  <si>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</si>
  <si>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</si>
  <si>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</si>
  <si>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</si>
  <si>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</si>
  <si>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</si>
  <si>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</si>
  <si>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</si>
  <si>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</si>
  <si>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</si>
  <si>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</si>
  <si>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</si>
  <si>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</si>
  <si>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</si>
  <si>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</si>
  <si>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</si>
  <si>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</si>
  <si>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</si>
  <si>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</si>
  <si>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</si>
  <si>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</si>
  <si>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</si>
  <si>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</si>
  <si>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</si>
  <si>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</si>
  <si>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</si>
  <si>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</si>
  <si>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</si>
  <si>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</si>
  <si>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</si>
  <si>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</si>
  <si>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</si>
  <si>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</si>
  <si>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</si>
  <si>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</si>
  <si>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</si>
  <si>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</si>
  <si>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</si>
  <si>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</si>
  <si>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</si>
  <si>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</si>
  <si>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</si>
  <si>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</si>
  <si>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</si>
  <si>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</si>
  <si>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</si>
  <si>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</si>
  <si>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</si>
  <si>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</si>
  <si>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</si>
  <si>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</si>
  <si>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</si>
  <si>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</si>
  <si>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</si>
  <si>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</si>
  <si>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</si>
  <si>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</si>
  <si>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</si>
  <si>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</si>
  <si>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</si>
  <si>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</si>
  <si>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</si>
  <si>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</si>
  <si>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</si>
  <si>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</si>
  <si>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</si>
  <si>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</si>
  <si>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</si>
  <si>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</si>
  <si>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</si>
  <si>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</si>
  <si>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</si>
  <si>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</si>
  <si>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</si>
  <si>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</si>
  <si>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</si>
  <si>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</si>
  <si>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</si>
  <si>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</si>
  <si>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</si>
  <si>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</si>
  <si>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</si>
  <si>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</si>
  <si>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</si>
  <si>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</si>
  <si>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</si>
  <si>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</si>
  <si>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</si>
  <si>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</si>
  <si>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</si>
  <si>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</si>
  <si>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</si>
  <si>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</si>
  <si>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</si>
  <si>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</si>
  <si>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</si>
  <si>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</si>
  <si>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</si>
  <si>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</si>
  <si>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</si>
  <si>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</si>
  <si>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</si>
  <si>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</si>
  <si>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</si>
  <si>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</si>
  <si>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</si>
  <si>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</si>
  <si>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</si>
  <si>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</si>
  <si>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</si>
  <si>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</si>
  <si>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</si>
  <si>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</si>
  <si>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</si>
  <si>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</si>
  <si>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</si>
  <si>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</si>
  <si>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</si>
  <si>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</si>
  <si>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</si>
  <si>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</si>
  <si>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</si>
  <si>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</si>
  <si>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</si>
  <si>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</si>
  <si>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</si>
  <si>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</si>
  <si>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</si>
  <si>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</si>
  <si>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</si>
  <si>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</si>
  <si>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</si>
  <si>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</si>
  <si>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</si>
  <si>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</si>
  <si>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</si>
  <si>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</si>
  <si>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</si>
  <si>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</si>
  <si>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</si>
  <si>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</si>
  <si>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</si>
  <si>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</si>
  <si>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</si>
  <si>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</si>
  <si>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</si>
  <si>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</si>
  <si>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</si>
  <si>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</si>
  <si>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</si>
  <si>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</si>
  <si>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</si>
  <si>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</si>
  <si>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</si>
  <si>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</si>
  <si>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</si>
  <si>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</si>
  <si>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</si>
  <si>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</si>
  <si>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</si>
  <si>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</si>
  <si>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</si>
  <si>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</si>
  <si>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</si>
  <si>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</si>
  <si>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</si>
  <si>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</si>
  <si>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</si>
  <si>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</si>
  <si>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</si>
  <si>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</si>
  <si>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</si>
  <si>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</si>
  <si>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</si>
  <si>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</si>
  <si>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</si>
  <si>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</si>
  <si>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</si>
  <si>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</si>
  <si>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</si>
  <si>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</si>
  <si>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</si>
  <si>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</si>
  <si>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</si>
  <si>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</si>
  <si>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</si>
  <si>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</si>
  <si>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</si>
  <si>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</si>
  <si>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</si>
  <si>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</si>
  <si>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</si>
  <si>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</si>
  <si>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</si>
  <si>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</si>
  <si>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</si>
  <si>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</si>
  <si>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</si>
  <si>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</si>
  <si>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</si>
  <si>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</si>
  <si>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</si>
  <si>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</si>
  <si>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</si>
  <si>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</si>
  <si>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</si>
  <si>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</si>
  <si>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</si>
  <si>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</si>
  <si>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</si>
  <si>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</si>
  <si>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</si>
  <si>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</si>
  <si>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</si>
  <si>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</si>
  <si>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</si>
  <si>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</si>
  <si>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</si>
  <si>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</si>
  <si>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</si>
  <si>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</si>
  <si>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</si>
  <si>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</si>
  <si>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</si>
  <si>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</si>
  <si>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</si>
  <si>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</si>
  <si>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</si>
  <si>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</si>
  <si>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</si>
  <si>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</si>
  <si>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</si>
  <si>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</si>
  <si>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</si>
  <si>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</si>
  <si>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</si>
  <si>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</si>
  <si>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</si>
  <si>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</si>
  <si>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</si>
  <si>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</si>
  <si>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</si>
  <si>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</si>
  <si>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</si>
  <si>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</si>
  <si>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</si>
  <si>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</si>
  <si>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</si>
  <si>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</si>
  <si>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</si>
  <si>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</si>
  <si>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</si>
  <si>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</si>
  <si>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</si>
  <si>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</si>
  <si>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</si>
  <si>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</si>
  <si>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</si>
  <si>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</si>
  <si>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</si>
  <si>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</si>
  <si>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</si>
  <si>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</si>
  <si>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</si>
  <si>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</si>
  <si>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</si>
  <si>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</si>
  <si>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</si>
  <si>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</si>
  <si>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</si>
  <si>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</si>
  <si>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</si>
  <si>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</si>
  <si>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</si>
  <si>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</si>
  <si>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</si>
  <si>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</si>
  <si>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</si>
  <si>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</si>
  <si>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</si>
  <si>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</si>
  <si>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</si>
  <si>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</si>
  <si>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</si>
  <si>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</si>
  <si>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</si>
  <si>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</si>
  <si>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</si>
  <si>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</si>
  <si>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</si>
  <si>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</si>
  <si>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</si>
  <si>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</si>
  <si>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</si>
  <si>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</si>
  <si>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</si>
  <si>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</si>
  <si>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</si>
  <si>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</si>
  <si>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</si>
  <si>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</si>
  <si>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</si>
  <si>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</si>
  <si>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</si>
  <si>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</si>
  <si>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</si>
  <si>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</si>
  <si>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</si>
  <si>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</si>
  <si>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</si>
  <si>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</si>
  <si>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</si>
  <si>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</si>
  <si>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</si>
  <si>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</si>
  <si>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</si>
  <si>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</si>
  <si>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</si>
  <si>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</si>
  <si>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</si>
  <si>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</si>
  <si>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</si>
  <si>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</si>
  <si>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</si>
  <si>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</si>
  <si>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</si>
  <si>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</si>
  <si>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</si>
  <si>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</si>
  <si>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</si>
  <si>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</si>
  <si>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</si>
  <si>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</si>
  <si>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</si>
  <si>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</si>
  <si>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</si>
  <si>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</si>
  <si>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</si>
  <si>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</si>
  <si>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</si>
  <si>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</si>
  <si>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</si>
  <si>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</si>
  <si>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</si>
  <si>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</si>
  <si>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</si>
  <si>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</si>
  <si>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</si>
  <si>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</si>
  <si>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</si>
  <si>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</si>
  <si>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</si>
  <si>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</si>
  <si>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</si>
  <si>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</si>
  <si>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</si>
  <si>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</si>
  <si>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</si>
  <si>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</si>
  <si>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</si>
  <si>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</si>
  <si>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</si>
  <si>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</si>
  <si>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</si>
  <si>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</si>
  <si>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</si>
  <si>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</si>
  <si>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</si>
  <si>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</si>
  <si>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</si>
  <si>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</si>
  <si>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</si>
  <si>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</si>
  <si>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</si>
  <si>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</si>
  <si>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</si>
  <si>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</si>
  <si>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</si>
  <si>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</si>
  <si>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</si>
  <si>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</si>
  <si>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</si>
  <si>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</si>
  <si>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</si>
  <si>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</si>
  <si>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</si>
  <si>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</si>
  <si>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</si>
  <si>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</si>
  <si>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</si>
  <si>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</si>
  <si>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</si>
  <si>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</si>
  <si>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</si>
  <si>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</si>
  <si>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</si>
  <si>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</si>
  <si>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</si>
  <si>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</si>
  <si>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</si>
  <si>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</si>
  <si>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</si>
  <si>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</si>
  <si>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</si>
  <si>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</si>
  <si>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</si>
  <si>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</si>
  <si>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</si>
  <si>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</si>
  <si>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</si>
  <si>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</si>
  <si>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</si>
  <si>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</si>
  <si>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</si>
  <si>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</si>
  <si>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</si>
  <si>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</si>
  <si>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</si>
  <si>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</si>
  <si>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</si>
  <si>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</si>
  <si>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</si>
  <si>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</si>
  <si>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</si>
  <si>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</si>
  <si>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</si>
  <si>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</si>
  <si>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</si>
  <si>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</si>
  <si>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</si>
  <si>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</si>
  <si>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</si>
  <si>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</si>
  <si>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</si>
  <si>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</si>
  <si>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</si>
  <si>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</si>
  <si>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</si>
  <si>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</si>
  <si>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</si>
  <si>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</si>
  <si>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</si>
  <si>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</si>
  <si>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</si>
  <si>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</si>
  <si>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</si>
  <si>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</si>
  <si>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</si>
  <si>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</si>
  <si>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</si>
  <si>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</si>
  <si>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</si>
  <si>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</si>
  <si>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</si>
  <si>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</si>
  <si>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</si>
  <si>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</si>
  <si>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</si>
  <si>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</si>
  <si>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</si>
  <si>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</si>
  <si>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</si>
  <si>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</si>
  <si>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</si>
  <si>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</si>
  <si>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</si>
  <si>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</si>
  <si>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</si>
  <si>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</si>
  <si>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</si>
  <si>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</si>
  <si>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</si>
  <si>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</si>
  <si>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</si>
  <si>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</si>
  <si>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</si>
  <si>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</si>
  <si>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</si>
  <si>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</si>
  <si>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</si>
  <si>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</si>
  <si>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</si>
  <si>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</si>
  <si>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</si>
  <si>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</si>
  <si>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</si>
  <si>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</si>
  <si>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</si>
  <si>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</si>
  <si>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</si>
  <si>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</si>
  <si>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</si>
  <si>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</si>
  <si>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</si>
  <si>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</si>
  <si>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</si>
  <si>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</si>
  <si>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</si>
  <si>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</si>
  <si>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</si>
  <si>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</si>
  <si>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</si>
  <si>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</si>
  <si>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</si>
  <si>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</si>
  <si>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</si>
  <si>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</si>
  <si>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</si>
  <si>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</si>
  <si>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</si>
  <si>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</si>
  <si>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</si>
  <si>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</si>
  <si>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</si>
  <si>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</si>
  <si>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</si>
  <si>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</si>
  <si>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</si>
  <si>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</si>
  <si>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</si>
  <si>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</si>
  <si>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</si>
  <si>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</si>
  <si>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</si>
  <si>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</si>
  <si>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</si>
  <si>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</si>
  <si>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</si>
  <si>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</si>
  <si>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</si>
  <si>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</si>
  <si>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</si>
  <si>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</si>
  <si>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</si>
  <si>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</si>
  <si>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</si>
  <si>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</si>
  <si>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</si>
  <si>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</si>
  <si>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</si>
  <si>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</si>
  <si>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</si>
  <si>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</si>
  <si>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</si>
  <si>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</si>
  <si>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</si>
  <si>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</si>
  <si>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</si>
  <si>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</si>
  <si>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</si>
  <si>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</si>
  <si>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</si>
  <si>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</si>
  <si>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</si>
  <si>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</si>
  <si>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</si>
  <si>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</si>
  <si>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</si>
  <si>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</si>
  <si>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</si>
  <si>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</si>
  <si>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</si>
  <si>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</si>
  <si>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</si>
  <si>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</si>
  <si>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</si>
  <si>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</si>
  <si>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</si>
  <si>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</si>
  <si>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</si>
  <si>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</si>
  <si>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</si>
  <si>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</si>
  <si>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</si>
  <si>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</si>
  <si>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</si>
  <si>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</si>
  <si>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</si>
  <si>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</si>
  <si>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</si>
  <si>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</si>
  <si>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</si>
  <si>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</si>
  <si>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</si>
  <si>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</si>
  <si>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</si>
  <si>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</si>
  <si>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</si>
  <si>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</si>
  <si>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</si>
  <si>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</si>
  <si>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</si>
  <si>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</si>
  <si>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</si>
  <si>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</si>
  <si>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</si>
  <si>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</si>
  <si>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</si>
  <si>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</si>
  <si>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</si>
  <si>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</si>
  <si>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</si>
  <si>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</si>
  <si>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</si>
  <si>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</si>
  <si>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</si>
  <si>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</si>
  <si>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</si>
  <si>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</si>
  <si>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</si>
  <si>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</si>
  <si>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</si>
  <si>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</si>
  <si>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</si>
  <si>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</si>
  <si>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</si>
  <si>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</si>
  <si>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</si>
  <si>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</si>
  <si>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</si>
  <si>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</si>
  <si>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</si>
  <si>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</si>
  <si>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</si>
  <si>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</si>
  <si>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</si>
  <si>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</si>
  <si>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</si>
  <si>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</si>
  <si>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</si>
  <si>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</si>
  <si>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</si>
  <si>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</si>
  <si>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</si>
  <si>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</si>
  <si>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</si>
  <si>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</si>
  <si>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</si>
  <si>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</si>
  <si>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</si>
  <si>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</si>
  <si>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</si>
  <si>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</si>
  <si>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</si>
  <si>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</si>
  <si>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</si>
  <si>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</si>
  <si>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</si>
  <si>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</si>
  <si>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</si>
  <si>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</si>
  <si>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</si>
  <si>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</si>
  <si>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</si>
  <si>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</si>
  <si>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</si>
  <si>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</si>
  <si>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</si>
  <si>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</si>
  <si>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</si>
  <si>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</si>
  <si>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</si>
  <si>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</si>
  <si>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</si>
  <si>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</si>
  <si>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</si>
  <si>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</si>
  <si>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</si>
  <si>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</si>
  <si>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</si>
  <si>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</si>
  <si>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</si>
  <si>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</si>
  <si>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</si>
  <si>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</si>
  <si>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</si>
  <si>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</si>
  <si>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</si>
  <si>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</si>
  <si>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</si>
  <si>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</si>
  <si>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</si>
  <si>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</si>
  <si>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</si>
  <si>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</si>
  <si>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</si>
  <si>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</si>
  <si>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</si>
  <si>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</si>
  <si>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</si>
  <si>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</si>
  <si>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</si>
  <si>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</si>
  <si>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</si>
  <si>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</si>
  <si>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</si>
  <si>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</si>
  <si>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</si>
  <si>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</si>
  <si>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</si>
  <si>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</si>
  <si>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</si>
  <si>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</si>
  <si>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</si>
  <si>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</si>
  <si>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</si>
  <si>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</si>
  <si>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</si>
  <si>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</si>
  <si>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</si>
  <si>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</si>
  <si>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</si>
  <si>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</si>
  <si>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</si>
  <si>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</si>
  <si>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</si>
  <si>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</si>
  <si>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</si>
  <si>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</si>
  <si>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</si>
  <si>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</si>
  <si>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</si>
  <si>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</si>
  <si>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</si>
  <si>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</si>
  <si>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</si>
  <si>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</si>
  <si>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</si>
  <si>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</si>
  <si>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</si>
  <si>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</si>
  <si>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</si>
  <si>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</si>
  <si>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</si>
  <si>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</si>
  <si>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</si>
  <si>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</si>
  <si>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</si>
  <si>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</si>
  <si>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</si>
  <si>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</si>
  <si>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</si>
  <si>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</si>
  <si>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</si>
  <si>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</si>
  <si>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</si>
  <si>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</si>
  <si>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</si>
  <si>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</si>
  <si>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</si>
  <si>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</si>
  <si>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</si>
  <si>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</si>
  <si>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</si>
  <si>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</si>
  <si>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</si>
  <si>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</si>
  <si>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</si>
  <si>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</si>
  <si>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</si>
  <si>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</si>
  <si>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</si>
  <si>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</si>
  <si>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</si>
  <si>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</si>
  <si>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</si>
  <si>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</si>
  <si>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</si>
  <si>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</si>
  <si>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</si>
  <si>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</si>
  <si>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</si>
  <si>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</si>
  <si>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</si>
  <si>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</si>
  <si>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</si>
  <si>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</si>
  <si>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</si>
  <si>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</si>
  <si>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</si>
  <si>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</si>
  <si>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</si>
  <si>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</si>
  <si>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</si>
  <si>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</si>
  <si>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</si>
  <si>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</si>
  <si>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</si>
  <si>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</si>
  <si>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</si>
  <si>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</si>
  <si>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</si>
  <si>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</si>
  <si>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</si>
  <si>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</si>
  <si>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</si>
  <si>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</si>
  <si>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</si>
  <si>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</si>
  <si>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</si>
  <si>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</si>
  <si>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</si>
  <si>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</si>
  <si>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</si>
  <si>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</si>
  <si>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</si>
  <si>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</si>
  <si>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</si>
  <si>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</si>
  <si>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</si>
  <si>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</si>
  <si>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</si>
  <si>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</si>
  <si>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</si>
  <si>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</si>
  <si>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</si>
  <si>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</si>
  <si>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</si>
  <si>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</si>
  <si>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</si>
  <si>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</si>
  <si>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</si>
  <si>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</si>
  <si>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</si>
  <si>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</si>
  <si>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</si>
  <si>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</si>
  <si>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</si>
  <si>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</si>
  <si>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</si>
  <si>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</si>
  <si>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</si>
  <si>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</si>
  <si>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</si>
  <si>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</si>
  <si>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</si>
  <si>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</si>
  <si>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</si>
  <si>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</si>
  <si>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</si>
  <si>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</si>
  <si>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</si>
  <si>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</si>
  <si>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</si>
  <si>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</si>
  <si>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</si>
  <si>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</si>
  <si>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</si>
  <si>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</si>
  <si>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</si>
  <si>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</si>
  <si>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</si>
  <si>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</si>
  <si>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</si>
  <si>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</si>
  <si>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</si>
  <si>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</si>
  <si>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</si>
  <si>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</si>
  <si>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</si>
  <si>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</si>
  <si>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</si>
  <si>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</si>
  <si>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</si>
  <si>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</si>
  <si>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</si>
  <si>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</si>
  <si>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</si>
  <si>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</si>
  <si>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</si>
  <si>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</si>
  <si>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</si>
  <si>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</si>
  <si>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</si>
  <si>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</si>
  <si>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</si>
  <si>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</si>
  <si>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</si>
  <si>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</si>
  <si>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</si>
  <si>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</si>
  <si>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</si>
  <si>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</si>
  <si>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</si>
  <si>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</si>
  <si>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</si>
  <si>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</si>
  <si>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</si>
  <si>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</si>
  <si>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</si>
  <si>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</si>
  <si>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</si>
  <si>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</si>
  <si>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</si>
  <si>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</si>
  <si>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</si>
  <si>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</si>
  <si>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</si>
  <si>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</si>
  <si>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</si>
  <si>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</si>
  <si>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</si>
  <si>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</si>
  <si>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</si>
  <si>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</si>
  <si>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</si>
  <si>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</si>
  <si>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</si>
  <si>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</si>
  <si>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</si>
  <si>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</si>
  <si>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</si>
  <si>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</si>
  <si>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</si>
  <si>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</si>
  <si>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</si>
  <si>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</si>
  <si>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</si>
  <si>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</si>
  <si>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</si>
  <si>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</si>
  <si>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</si>
  <si>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</si>
  <si>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</si>
  <si>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</si>
  <si>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</si>
  <si>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</si>
  <si>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</si>
  <si>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</si>
  <si>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</si>
  <si>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</si>
  <si>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</si>
  <si>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</si>
  <si>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</si>
  <si>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</si>
  <si>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</si>
  <si>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</si>
  <si>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</si>
  <si>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</si>
  <si>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</si>
  <si>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</si>
  <si>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</si>
  <si>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</si>
  <si>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</si>
  <si>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</si>
  <si>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</si>
  <si>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</si>
  <si>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</si>
  <si>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</si>
  <si>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</si>
  <si>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</si>
  <si>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</si>
  <si>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</si>
  <si>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</si>
  <si>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</si>
  <si>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</si>
  <si>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</si>
  <si>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</si>
  <si>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</si>
  <si>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</si>
  <si>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</si>
  <si>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</si>
  <si>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</si>
  <si>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</si>
  <si>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</si>
  <si>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</si>
  <si>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</si>
  <si>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</si>
  <si>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</si>
  <si>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</si>
  <si>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</si>
  <si>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</si>
  <si>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</si>
  <si>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</si>
  <si>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</si>
  <si>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</si>
  <si>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</si>
  <si>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</si>
  <si>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</si>
  <si>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</si>
  <si>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</si>
  <si>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</si>
  <si>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</si>
  <si>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</si>
  <si>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</si>
  <si>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</si>
  <si>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</si>
  <si>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</si>
  <si>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</si>
  <si>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</si>
  <si>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</si>
  <si>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</si>
  <si>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</si>
  <si>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</si>
  <si>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</si>
  <si>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</si>
  <si>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</si>
  <si>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</si>
  <si>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</si>
  <si>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</si>
  <si>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</si>
  <si>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</si>
  <si>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</si>
  <si>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</si>
  <si>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</si>
  <si>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</si>
  <si>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</si>
  <si>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</si>
  <si>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</si>
  <si>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</si>
  <si>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</si>
  <si>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</si>
  <si>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</si>
  <si>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</si>
  <si>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</si>
  <si>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</si>
  <si>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</si>
  <si>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</si>
  <si>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</si>
  <si>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</si>
  <si>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</si>
  <si>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</si>
  <si>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</si>
  <si>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</si>
  <si>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</si>
  <si>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</si>
  <si>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</si>
  <si>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</si>
  <si>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</si>
  <si>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</si>
  <si>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</si>
  <si>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</si>
  <si>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</si>
  <si>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</si>
  <si>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</si>
  <si>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</si>
  <si>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</si>
  <si>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</si>
  <si>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</si>
  <si>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</si>
  <si>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</si>
  <si>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</si>
  <si>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</si>
  <si>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</si>
  <si>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</si>
  <si>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</si>
  <si>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</si>
  <si>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</si>
  <si>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</si>
  <si>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</si>
  <si>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</si>
  <si>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</si>
  <si>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</si>
  <si>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</si>
  <si>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</si>
  <si>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</si>
  <si>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</si>
  <si>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</si>
  <si>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</si>
  <si>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</si>
  <si>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</si>
  <si>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</si>
  <si>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</si>
  <si>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</si>
  <si>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</si>
  <si>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</si>
  <si>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</si>
  <si>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</si>
  <si>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</si>
  <si>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</si>
  <si>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</si>
  <si>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</si>
  <si>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</si>
  <si>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</si>
  <si>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</si>
  <si>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</si>
  <si>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</si>
  <si>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</si>
  <si>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</si>
  <si>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</si>
  <si>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</si>
  <si>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</si>
  <si>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</si>
  <si>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</si>
  <si>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</si>
  <si>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</si>
  <si>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</si>
  <si>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</si>
  <si>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</si>
  <si>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</si>
  <si>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</si>
  <si>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</si>
  <si>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</si>
  <si>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</si>
  <si>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</si>
  <si>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</si>
  <si>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</si>
  <si>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</si>
  <si>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</si>
  <si>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</si>
  <si>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</si>
  <si>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</si>
  <si>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</si>
  <si>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</si>
  <si>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</si>
  <si>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</si>
  <si>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</si>
  <si>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</si>
  <si>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</si>
  <si>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</si>
  <si>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</si>
  <si>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</si>
  <si>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</si>
  <si>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</si>
  <si>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</si>
  <si>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</si>
  <si>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</si>
  <si>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</si>
  <si>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</si>
  <si>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</si>
  <si>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</si>
  <si>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</si>
  <si>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</si>
  <si>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</si>
  <si>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</si>
  <si>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</si>
  <si>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</si>
  <si>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</si>
  <si>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</si>
  <si>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</si>
  <si>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</si>
  <si>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</si>
  <si>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</si>
  <si>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</si>
  <si>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</si>
  <si>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</si>
  <si>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</si>
  <si>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</si>
  <si>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</si>
  <si>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</si>
  <si>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</si>
  <si>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</si>
  <si>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</si>
  <si>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</si>
  <si>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</si>
  <si>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</si>
  <si>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</si>
  <si>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</si>
  <si>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</si>
  <si>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</si>
  <si>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</si>
  <si>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</si>
  <si>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</si>
  <si>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</si>
  <si>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</si>
  <si>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</si>
  <si>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</si>
  <si>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</si>
  <si>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</si>
  <si>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</si>
  <si>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</si>
  <si>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</si>
  <si>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</si>
  <si>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</si>
  <si>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</si>
  <si>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</si>
  <si>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</si>
  <si>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</si>
  <si>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</si>
  <si>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</si>
  <si>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</si>
  <si>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</si>
  <si>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</si>
  <si>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</si>
  <si>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</si>
  <si>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</si>
  <si>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</si>
  <si>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</si>
  <si>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</si>
  <si>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</si>
  <si>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</si>
  <si>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</si>
  <si>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</si>
  <si>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</si>
  <si>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</si>
  <si>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</si>
  <si>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</si>
  <si>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</si>
  <si>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</si>
  <si>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</si>
  <si>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</si>
  <si>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</si>
  <si>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</si>
  <si>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</si>
  <si>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</si>
  <si>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</si>
  <si>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</si>
  <si>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</si>
  <si>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</si>
  <si>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</si>
  <si>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</si>
  <si>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</si>
  <si>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</si>
  <si>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</si>
  <si>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</si>
  <si>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</si>
  <si>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</si>
  <si>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</si>
  <si>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</si>
  <si>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</si>
  <si>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</si>
  <si>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</si>
  <si>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</si>
  <si>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</si>
  <si>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</si>
  <si>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</si>
  <si>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</si>
  <si>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</si>
  <si>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</si>
  <si>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</si>
  <si>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</si>
  <si>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</si>
  <si>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</si>
  <si>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</si>
  <si>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</si>
  <si>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</si>
  <si>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</si>
  <si>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</si>
  <si>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</si>
  <si>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</si>
  <si>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</si>
  <si>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</si>
  <si>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</si>
  <si>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</si>
  <si>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</si>
  <si>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</si>
  <si>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</si>
  <si>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</si>
  <si>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</si>
  <si>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</si>
  <si>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</si>
  <si>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</si>
  <si>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</si>
  <si>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</si>
  <si>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</si>
  <si>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</si>
  <si>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</si>
  <si>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</si>
  <si>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</si>
  <si>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</si>
  <si>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</si>
  <si>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</si>
  <si>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</si>
  <si>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</si>
  <si>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</si>
  <si>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</si>
  <si>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</si>
  <si>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</si>
  <si>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</si>
  <si>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</si>
  <si>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</si>
  <si>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</si>
  <si>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</si>
  <si>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</si>
  <si>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</si>
  <si>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</si>
  <si>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</si>
  <si>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</si>
  <si>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</si>
  <si>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</si>
  <si>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</si>
  <si>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</si>
  <si>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</si>
  <si>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</si>
  <si>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</si>
  <si>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</si>
  <si>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</si>
  <si>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</si>
  <si>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</si>
  <si>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</si>
  <si>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</si>
  <si>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</si>
  <si>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</si>
  <si>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</si>
  <si>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</si>
  <si>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</si>
  <si>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</si>
  <si>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</si>
  <si>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</si>
  <si>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</si>
  <si>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</si>
  <si>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</si>
  <si>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</si>
  <si>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</si>
  <si>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</si>
  <si>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</si>
  <si>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</si>
  <si>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</si>
  <si>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</si>
  <si>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</si>
  <si>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</si>
  <si>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</si>
  <si>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</si>
  <si>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</si>
  <si>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</si>
  <si>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</si>
  <si>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</si>
  <si>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</si>
  <si>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</si>
  <si>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</si>
  <si>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</si>
  <si>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</si>
  <si>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</si>
  <si>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</si>
  <si>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</si>
  <si>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</si>
  <si>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</si>
  <si>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</si>
  <si>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</si>
  <si>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</si>
  <si>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</si>
  <si>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</si>
  <si>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</si>
  <si>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</si>
  <si>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</si>
  <si>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</si>
  <si>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</si>
  <si>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</si>
  <si>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</si>
  <si>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</si>
  <si>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</si>
  <si>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</si>
  <si>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</si>
  <si>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</si>
  <si>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</si>
  <si>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</si>
  <si>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</si>
  <si>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</si>
  <si>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</si>
  <si>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</si>
  <si>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</si>
  <si>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</si>
  <si>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</si>
  <si>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</si>
  <si>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</si>
  <si>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</si>
  <si>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</si>
  <si>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</si>
  <si>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</si>
  <si>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</si>
  <si>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</si>
  <si>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</si>
  <si>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</si>
  <si>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</si>
  <si>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</si>
  <si>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</si>
  <si>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</si>
  <si>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</si>
  <si>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</si>
  <si>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</si>
  <si>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</si>
  <si>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</si>
  <si>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</si>
  <si>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</si>
  <si>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</si>
  <si>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</si>
  <si>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</si>
  <si>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</si>
  <si>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</si>
  <si>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</si>
  <si>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</si>
  <si>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</si>
  <si>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</si>
  <si>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</si>
  <si>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</si>
  <si>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</si>
  <si>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</si>
  <si>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</si>
  <si>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</si>
  <si>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</si>
  <si>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</si>
  <si>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</si>
  <si>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</si>
  <si>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</si>
  <si>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</si>
  <si>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</si>
  <si>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</si>
  <si>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</si>
  <si>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</si>
  <si>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</si>
  <si>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</si>
  <si>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</si>
  <si>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</si>
  <si>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</si>
  <si>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</si>
  <si>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</si>
  <si>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</si>
  <si>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</si>
  <si>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</si>
  <si>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</si>
  <si>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</si>
  <si>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</si>
  <si>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</si>
  <si>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</si>
  <si>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</si>
  <si>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</si>
  <si>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</si>
  <si>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</si>
  <si>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</si>
  <si>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</si>
  <si>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</si>
  <si>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</si>
  <si>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</si>
  <si>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</si>
  <si>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</si>
  <si>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</si>
  <si>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</si>
  <si>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</si>
  <si>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</si>
  <si>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</si>
  <si>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</si>
  <si>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</si>
  <si>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</si>
  <si>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</si>
  <si>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</si>
  <si>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</si>
  <si>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</si>
  <si>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</si>
  <si>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</si>
  <si>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</si>
  <si>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</si>
  <si>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</si>
  <si>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</si>
  <si>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</si>
  <si>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</si>
  <si>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</si>
  <si>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</si>
  <si>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</si>
  <si>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</si>
  <si>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</si>
  <si>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</si>
  <si>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</si>
  <si>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</si>
  <si>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</si>
  <si>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</si>
  <si>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</si>
  <si>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</si>
  <si>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</si>
  <si>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</si>
  <si>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</si>
  <si>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</si>
  <si>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</si>
  <si>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</si>
  <si>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</si>
  <si>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</si>
  <si>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</si>
  <si>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</si>
  <si>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</si>
  <si>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</si>
  <si>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</si>
  <si>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</si>
  <si>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</si>
  <si>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</si>
  <si>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</si>
  <si>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</si>
  <si>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</si>
  <si>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</si>
  <si>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</si>
  <si>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</si>
  <si>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</si>
  <si>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</si>
  <si>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</si>
  <si>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</si>
  <si>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</si>
  <si>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</si>
  <si>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</si>
  <si>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</si>
  <si>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</si>
  <si>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</si>
  <si>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</si>
  <si>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</si>
  <si>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</si>
  <si>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</si>
  <si>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</si>
  <si>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</si>
  <si>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</si>
  <si>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</si>
  <si>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</si>
  <si>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</si>
  <si>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</si>
  <si>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</si>
  <si>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</si>
  <si>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</si>
  <si>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</si>
  <si>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</si>
  <si>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</si>
  <si>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</si>
  <si>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</si>
  <si>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</si>
  <si>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</si>
  <si>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</si>
  <si>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</si>
  <si>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</si>
  <si>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</si>
  <si>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</si>
  <si>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</si>
  <si>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</si>
  <si>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</si>
  <si>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</si>
  <si>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</si>
  <si>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</si>
  <si>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</si>
  <si>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</si>
  <si>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</si>
  <si>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</si>
  <si>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</si>
  <si>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</si>
  <si>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</si>
  <si>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</si>
  <si>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</si>
  <si>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</si>
  <si>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</si>
  <si>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</si>
  <si>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</si>
  <si>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</si>
  <si>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</si>
  <si>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</si>
  <si>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</si>
  <si>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</si>
  <si>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</si>
  <si>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</si>
  <si>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</si>
  <si>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</si>
  <si>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</si>
  <si>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</si>
  <si>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</si>
  <si>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</si>
  <si>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</si>
  <si>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</si>
  <si>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</si>
  <si>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</si>
  <si>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</si>
  <si>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</si>
  <si>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</si>
  <si>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</si>
  <si>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</si>
  <si>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</si>
  <si>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</si>
  <si>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</si>
  <si>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</si>
  <si>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</si>
  <si>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</si>
  <si>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</si>
  <si>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</si>
  <si>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</si>
  <si>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</si>
  <si>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</si>
  <si>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</si>
  <si>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</si>
  <si>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</si>
  <si>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</si>
  <si>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</si>
  <si>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</si>
  <si>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</si>
  <si>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</si>
  <si>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</si>
  <si>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</si>
  <si>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</si>
  <si>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</si>
  <si>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</si>
  <si>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</si>
  <si>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</si>
  <si>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</si>
  <si>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</si>
  <si>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</si>
  <si>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</si>
  <si>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</si>
  <si>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</si>
  <si>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</si>
  <si>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</si>
  <si>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</si>
  <si>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</si>
  <si>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</si>
  <si>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</si>
  <si>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</si>
  <si>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</si>
  <si>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</si>
  <si>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</si>
  <si>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</si>
  <si>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</si>
  <si>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</si>
  <si>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</si>
  <si>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</si>
  <si>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</si>
  <si>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</si>
  <si>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</si>
  <si>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</si>
  <si>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</si>
  <si>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</si>
  <si>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</si>
  <si>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</si>
  <si>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</si>
  <si>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</si>
  <si>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</si>
  <si>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</si>
  <si>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</si>
  <si>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</si>
  <si>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</si>
  <si>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</si>
  <si>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</si>
  <si>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</si>
  <si>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</si>
  <si>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</si>
  <si>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</si>
  <si>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</si>
  <si>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</si>
  <si>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</si>
  <si>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</si>
  <si>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</si>
  <si>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</si>
  <si>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</si>
  <si>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</si>
  <si>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</si>
  <si>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</si>
  <si>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</si>
  <si>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</si>
  <si>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</si>
  <si>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</si>
  <si>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</si>
  <si>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</si>
  <si>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</si>
  <si>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</si>
  <si>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</si>
  <si>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</si>
  <si>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</si>
  <si>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</si>
  <si>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</si>
  <si>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</si>
  <si>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</si>
  <si>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</si>
  <si>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</si>
  <si>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</si>
  <si>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</si>
  <si>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</si>
  <si>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</si>
  <si>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</si>
  <si>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</si>
  <si>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</si>
  <si>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</si>
  <si>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</si>
  <si>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</si>
  <si>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</si>
  <si>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</si>
  <si>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</si>
  <si>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</si>
  <si>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</si>
  <si>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</si>
  <si>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</si>
  <si>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</si>
  <si>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</si>
  <si>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</si>
  <si>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</si>
  <si>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</si>
  <si>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</si>
  <si>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</si>
  <si>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</si>
  <si>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</si>
  <si>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</si>
  <si>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</si>
  <si>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</si>
  <si>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</si>
  <si>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</si>
  <si>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</si>
  <si>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</si>
  <si>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</si>
  <si>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</si>
  <si>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</si>
  <si>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</si>
  <si>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</si>
  <si>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</si>
  <si>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</si>
  <si>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</si>
  <si>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</si>
  <si>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</si>
  <si>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</si>
  <si>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</si>
  <si>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</si>
  <si>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</si>
  <si>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</si>
  <si>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</si>
  <si>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</si>
  <si>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</si>
  <si>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</si>
  <si>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</si>
  <si>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</si>
  <si>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</si>
  <si>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</si>
  <si>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</si>
  <si>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</si>
  <si>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</si>
  <si>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</si>
  <si>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</si>
  <si>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</si>
  <si>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</si>
  <si>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</si>
  <si>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</si>
  <si>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</si>
  <si>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</si>
  <si>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</si>
  <si>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</si>
  <si>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</si>
  <si>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</si>
  <si>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</si>
  <si>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</si>
  <si>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</si>
  <si>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</si>
  <si>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</si>
  <si>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</si>
  <si>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</si>
  <si>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</si>
  <si>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</si>
  <si>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</si>
  <si>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</si>
  <si>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</si>
  <si>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</si>
  <si>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</si>
  <si>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</si>
  <si>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</si>
  <si>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</si>
  <si>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</si>
  <si>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</si>
  <si>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</si>
  <si>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</si>
  <si>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</si>
  <si>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</si>
  <si>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</si>
  <si>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</si>
  <si>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</si>
  <si>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</si>
  <si>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</si>
  <si>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</si>
  <si>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</si>
  <si>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</si>
  <si>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</si>
  <si>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</si>
  <si>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</si>
  <si>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</si>
  <si>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</si>
  <si>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</si>
  <si>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</si>
  <si>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</si>
  <si>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</si>
  <si>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</si>
  <si>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</si>
  <si>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</si>
  <si>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</si>
  <si>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</si>
  <si>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</si>
  <si>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</si>
  <si>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</si>
  <si>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</si>
  <si>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</si>
  <si>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</si>
  <si>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</si>
  <si>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</si>
  <si>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</si>
  <si>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</si>
  <si>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</si>
  <si>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</si>
  <si>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</si>
  <si>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</si>
  <si>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</si>
  <si>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</si>
  <si>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</si>
  <si>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</si>
  <si>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</si>
  <si>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</si>
  <si>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</si>
  <si>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</si>
  <si>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</si>
  <si>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</si>
  <si>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</si>
  <si>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</si>
  <si>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</si>
  <si>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</si>
  <si>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</si>
  <si>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</si>
  <si>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</si>
  <si>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</si>
  <si>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</si>
  <si>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</si>
  <si>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</si>
  <si>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</si>
  <si>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</si>
  <si>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</si>
  <si>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</si>
  <si>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</si>
  <si>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</si>
  <si>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</si>
  <si>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</si>
  <si>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</si>
  <si>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</si>
  <si>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</si>
  <si>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</si>
  <si>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</si>
  <si>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</si>
  <si>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</si>
  <si>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</si>
  <si>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</si>
  <si>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</si>
  <si>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</si>
  <si>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</si>
  <si>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</si>
  <si>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</si>
  <si>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</si>
  <si>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</si>
  <si>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</si>
  <si>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</si>
  <si>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</si>
  <si>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</si>
  <si>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</si>
  <si>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</si>
  <si>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</si>
  <si>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</si>
  <si>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</si>
  <si>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</si>
  <si>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</si>
  <si>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</si>
  <si>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</si>
  <si>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</si>
  <si>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</si>
  <si>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</si>
  <si>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</si>
  <si>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</si>
  <si>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</si>
  <si>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</si>
  <si>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</si>
  <si>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</si>
  <si>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</si>
  <si>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</si>
  <si>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</si>
  <si>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</si>
  <si>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</si>
  <si>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</si>
  <si>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</si>
  <si>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</si>
  <si>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</si>
  <si>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</si>
  <si>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</si>
  <si>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</si>
  <si>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</si>
  <si>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</si>
  <si>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</si>
  <si>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</si>
  <si>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</si>
  <si>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</si>
  <si>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</si>
  <si>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</si>
  <si>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</si>
  <si>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</si>
  <si>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</si>
  <si>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</si>
  <si>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</si>
  <si>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</si>
  <si>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</si>
  <si>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</si>
  <si>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</si>
  <si>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</si>
  <si>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</si>
  <si>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</si>
  <si>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</si>
  <si>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</si>
  <si>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</si>
  <si>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</si>
  <si>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</si>
  <si>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</si>
  <si>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</si>
  <si>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</si>
  <si>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</si>
  <si>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</si>
  <si>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</si>
  <si>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</si>
  <si>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</si>
  <si>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</si>
  <si>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</si>
  <si>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</si>
  <si>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</si>
  <si>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</si>
  <si>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</si>
  <si>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</si>
  <si>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</si>
  <si>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</si>
  <si>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</si>
  <si>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</si>
  <si>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</si>
  <si>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</si>
  <si>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</si>
  <si>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</si>
  <si>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</si>
  <si>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</si>
  <si>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</si>
  <si>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</si>
  <si>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</si>
  <si>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</si>
  <si>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</si>
  <si>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</si>
  <si>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</si>
  <si>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</si>
  <si>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</si>
  <si>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</si>
  <si>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</si>
  <si>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</si>
  <si>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</si>
  <si>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</si>
  <si>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</si>
  <si>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</si>
  <si>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</si>
  <si>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</si>
  <si>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</si>
  <si>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</si>
  <si>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</si>
  <si>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</si>
  <si>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</si>
  <si>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</si>
  <si>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</si>
  <si>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</si>
  <si>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</si>
  <si>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</si>
  <si>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</si>
  <si>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</si>
  <si>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</si>
  <si>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</si>
  <si>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</si>
  <si>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</si>
  <si>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</si>
  <si>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</si>
  <si>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</si>
  <si>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</si>
  <si>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</si>
  <si>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</si>
  <si>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</si>
  <si>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</si>
  <si>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</si>
  <si>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</si>
  <si>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</si>
  <si>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</si>
  <si>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</si>
  <si>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</si>
  <si>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</si>
  <si>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</si>
  <si>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</si>
  <si>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</si>
  <si>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</si>
  <si>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</si>
  <si>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</si>
  <si>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</si>
  <si>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</si>
  <si>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</si>
  <si>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</si>
  <si>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</si>
  <si>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</si>
  <si>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</si>
  <si>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</si>
  <si>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</si>
  <si>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</si>
  <si>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</si>
  <si>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</si>
  <si>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</si>
  <si>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</si>
  <si>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</si>
  <si>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</si>
  <si>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</si>
  <si>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</si>
  <si>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</si>
  <si>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</si>
  <si>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</si>
  <si>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</si>
  <si>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</si>
  <si>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</si>
  <si>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</si>
  <si>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</si>
  <si>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</si>
  <si>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</si>
  <si>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</si>
  <si>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</si>
  <si>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</si>
  <si>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</si>
  <si>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</si>
  <si>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</si>
  <si>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</si>
  <si>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</si>
  <si>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</si>
  <si>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</si>
  <si>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</si>
  <si>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</si>
  <si>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</si>
  <si>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</si>
  <si>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</si>
  <si>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</si>
  <si>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</si>
  <si>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</si>
  <si>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</si>
  <si>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</si>
  <si>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</si>
  <si>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</si>
  <si>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</si>
  <si>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</si>
  <si>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</si>
  <si>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</si>
  <si>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</si>
  <si>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</si>
  <si>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</si>
  <si>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</si>
  <si>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</si>
  <si>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</si>
  <si>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</si>
  <si>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</si>
  <si>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</si>
  <si>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</si>
  <si>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</si>
  <si>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</si>
  <si>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</si>
  <si>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</si>
  <si>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</si>
  <si>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</si>
  <si>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</si>
  <si>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</si>
  <si>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</si>
  <si>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</si>
  <si>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</si>
  <si>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</si>
  <si>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</si>
  <si>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</si>
  <si>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</si>
  <si>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</si>
  <si>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</si>
  <si>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</si>
  <si>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</si>
  <si>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</si>
  <si>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</si>
  <si>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</si>
  <si>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</si>
  <si>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</si>
  <si>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</si>
  <si>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</si>
  <si>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</si>
  <si>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</si>
  <si>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</si>
  <si>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</si>
  <si>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</si>
  <si>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</si>
  <si>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</si>
  <si>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</si>
  <si>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</si>
  <si>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</si>
  <si>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</si>
  <si>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</si>
  <si>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</si>
  <si>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</si>
  <si>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</si>
  <si>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</si>
  <si>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</si>
  <si>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</si>
  <si>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</si>
  <si>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</si>
  <si>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</si>
  <si>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</si>
  <si>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</si>
  <si>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</si>
  <si>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</si>
  <si>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</si>
  <si>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</si>
  <si>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</si>
  <si>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</si>
  <si>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</si>
  <si>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</si>
  <si>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</si>
  <si>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</si>
  <si>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</si>
  <si>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</si>
  <si>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</si>
  <si>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</si>
  <si>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</si>
  <si>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</si>
  <si>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</si>
  <si>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</si>
  <si>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</si>
  <si>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</si>
  <si>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</si>
  <si>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</si>
  <si>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</si>
  <si>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</si>
  <si>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</si>
  <si>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</si>
  <si>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</si>
  <si>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</si>
  <si>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</si>
  <si>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</si>
  <si>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</si>
  <si>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</si>
  <si>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</si>
  <si>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</si>
  <si>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</si>
  <si>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</si>
  <si>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</si>
  <si>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</si>
  <si>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</si>
  <si>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</si>
  <si>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</si>
  <si>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</si>
  <si>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</si>
  <si>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</si>
  <si>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</si>
  <si>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</si>
  <si>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</si>
  <si>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</si>
  <si>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</si>
  <si>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</si>
  <si>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</si>
  <si>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</si>
  <si>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</si>
  <si>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</si>
  <si>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</si>
  <si>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</si>
  <si>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</si>
  <si>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</si>
  <si>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</si>
  <si>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</si>
  <si>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</si>
  <si>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</si>
  <si>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</si>
  <si>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</si>
  <si>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</si>
  <si>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</si>
  <si>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</si>
  <si>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</si>
  <si>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</si>
  <si>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</si>
  <si>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</si>
  <si>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</si>
  <si>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</si>
  <si>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</si>
  <si>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</si>
  <si>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</si>
  <si>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</si>
  <si>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</si>
  <si>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</si>
  <si>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</si>
  <si>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</si>
  <si>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</si>
  <si>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</si>
  <si>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</si>
  <si>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</si>
  <si>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</si>
  <si>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</si>
  <si>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</si>
  <si>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</si>
  <si>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</si>
  <si>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</si>
  <si>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</si>
  <si>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</si>
  <si>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</si>
  <si>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</si>
  <si>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</si>
  <si>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</si>
  <si>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</si>
  <si>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</si>
  <si>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</si>
  <si>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</si>
  <si>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</si>
  <si>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</si>
  <si>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</si>
  <si>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</si>
  <si>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</si>
  <si>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</si>
  <si>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</si>
  <si>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</si>
  <si>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</si>
  <si>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</si>
  <si>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</si>
  <si>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</si>
  <si>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</si>
  <si>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</si>
  <si>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</si>
  <si>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</si>
  <si>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</si>
  <si>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</si>
  <si>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</si>
  <si>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</si>
  <si>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</si>
  <si>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</si>
  <si>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</si>
  <si>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</si>
  <si>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</si>
  <si>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</si>
  <si>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</si>
  <si>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</si>
  <si>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</si>
  <si>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</si>
  <si>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</si>
  <si>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</si>
  <si>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</si>
  <si>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</si>
  <si>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</si>
  <si>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</si>
  <si>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</si>
  <si>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</si>
  <si>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</si>
  <si>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</si>
  <si>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</si>
  <si>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</si>
  <si>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</si>
  <si>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</si>
  <si>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</si>
  <si>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</si>
  <si>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</si>
  <si>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</si>
  <si>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</si>
  <si>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</si>
  <si>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</si>
  <si>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</si>
  <si>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</si>
  <si>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</si>
  <si>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</si>
  <si>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</si>
  <si>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</si>
  <si>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</si>
  <si>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</si>
  <si>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</si>
  <si>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</si>
  <si>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</si>
  <si>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</si>
  <si>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</si>
  <si>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</si>
  <si>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</si>
  <si>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</si>
  <si>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</si>
  <si>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</si>
  <si>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</si>
  <si>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</si>
  <si>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</si>
  <si>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</si>
  <si>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</si>
  <si>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</si>
  <si>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</si>
  <si>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</si>
  <si>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</si>
  <si>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</si>
  <si>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</si>
  <si>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</si>
  <si>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</si>
  <si>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</si>
  <si>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</si>
  <si>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</si>
  <si>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</si>
  <si>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</si>
  <si>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</si>
  <si>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</si>
  <si>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</si>
  <si>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</si>
  <si>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</si>
  <si>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</si>
  <si>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</si>
  <si>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</si>
  <si>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</si>
  <si>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</si>
  <si>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</si>
  <si>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</si>
  <si>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</si>
  <si>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</si>
  <si>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</si>
  <si>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</si>
  <si>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</si>
  <si>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</si>
  <si>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</si>
  <si>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</si>
  <si>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</si>
  <si>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</si>
  <si>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</si>
  <si>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</si>
  <si>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</si>
  <si>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</si>
  <si>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</si>
  <si>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</si>
  <si>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</si>
  <si>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</si>
  <si>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</si>
  <si>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</si>
  <si>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</si>
  <si>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</si>
  <si>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</si>
  <si>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</si>
  <si>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</si>
  <si>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</si>
  <si>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</si>
  <si>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</si>
  <si>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</si>
  <si>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</si>
  <si>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</si>
  <si>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</si>
  <si>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</si>
  <si>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</si>
  <si>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</si>
  <si>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</si>
  <si>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</si>
  <si>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</si>
  <si>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</si>
  <si>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</si>
  <si>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</si>
  <si>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</si>
  <si>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</si>
  <si>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</si>
  <si>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</si>
  <si>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</si>
  <si>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</si>
  <si>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</si>
  <si>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</si>
  <si>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</si>
  <si>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</si>
  <si>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</si>
  <si>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</si>
  <si>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</si>
  <si>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</si>
  <si>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</si>
  <si>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</si>
  <si>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</si>
  <si>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</si>
  <si>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</si>
  <si>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</si>
  <si>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</si>
  <si>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</si>
  <si>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</si>
  <si>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</si>
  <si>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</si>
  <si>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</si>
  <si>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</si>
  <si>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</si>
  <si>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</si>
  <si>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</si>
  <si>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</si>
  <si>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</si>
  <si>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</si>
  <si>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</si>
  <si>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</si>
  <si>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</si>
  <si>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</si>
  <si>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</si>
  <si>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</si>
  <si>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</si>
  <si>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</si>
  <si>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</si>
  <si>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</si>
  <si>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</si>
  <si>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</si>
  <si>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</si>
  <si>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</si>
  <si>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</si>
  <si>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</si>
  <si>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</si>
  <si>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</si>
  <si>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</si>
  <si>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</si>
  <si>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</si>
  <si>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</si>
  <si>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</si>
  <si>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</si>
  <si>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</si>
  <si>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</si>
  <si>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</si>
  <si>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</si>
  <si>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</si>
  <si>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</si>
  <si>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</si>
  <si>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</si>
  <si>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</si>
  <si>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</si>
  <si>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</si>
  <si>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</si>
  <si>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</si>
  <si>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</si>
  <si>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</si>
  <si>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</si>
  <si>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</si>
  <si>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</si>
  <si>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</si>
  <si>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</si>
  <si>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</si>
  <si>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</si>
  <si>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</si>
  <si>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</si>
  <si>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</si>
  <si>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</si>
  <si>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</si>
  <si>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</si>
  <si>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</si>
  <si>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</si>
  <si>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</si>
  <si>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</si>
  <si>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</si>
  <si>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</si>
  <si>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</si>
  <si>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</si>
  <si>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</si>
  <si>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</si>
  <si>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</si>
  <si>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</si>
  <si>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</si>
  <si>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</si>
  <si>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</si>
  <si>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</si>
  <si>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</si>
  <si>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</si>
  <si>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</si>
  <si>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</si>
  <si>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</si>
  <si>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</si>
  <si>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</si>
  <si>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</si>
  <si>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</si>
  <si>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</si>
  <si>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</si>
  <si>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</si>
  <si>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</si>
  <si>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</si>
  <si>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</si>
  <si>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</si>
  <si>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</si>
  <si>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</si>
  <si>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</si>
  <si>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</si>
  <si>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</si>
  <si>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</si>
  <si>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</si>
  <si>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</si>
  <si>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</si>
  <si>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</si>
  <si>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</si>
  <si>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</si>
  <si>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</si>
  <si>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</si>
  <si>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</si>
  <si>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</si>
  <si>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</si>
  <si>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</si>
  <si>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</si>
  <si>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</si>
  <si>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</si>
  <si>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</si>
  <si>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</si>
  <si>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</si>
  <si>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</si>
  <si>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</si>
  <si>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</si>
  <si>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</si>
  <si>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</si>
  <si>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</si>
  <si>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</si>
  <si>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</si>
  <si>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</si>
  <si>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</si>
  <si>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</si>
  <si>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</si>
  <si>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</si>
  <si>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</si>
  <si>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</si>
  <si>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</si>
  <si>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</si>
  <si>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</si>
  <si>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</si>
  <si>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</si>
  <si>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</si>
  <si>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</si>
  <si>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</si>
  <si>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</si>
  <si>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</si>
  <si>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</si>
  <si>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</si>
  <si>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</si>
  <si>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</si>
  <si>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</si>
  <si>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</si>
  <si>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</si>
  <si>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</si>
  <si>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</si>
  <si>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</si>
  <si>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</si>
  <si>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</si>
  <si>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</si>
  <si>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</si>
  <si>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</si>
  <si>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</si>
  <si>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</si>
  <si>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</si>
  <si>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</si>
  <si>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</si>
  <si>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</si>
  <si>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</si>
  <si>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</si>
  <si>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</si>
  <si>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</si>
  <si>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</si>
  <si>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</si>
  <si>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</si>
  <si>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</si>
  <si>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</si>
  <si>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</si>
  <si>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</si>
  <si>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</si>
  <si>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</si>
  <si>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</si>
  <si>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</si>
  <si>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</si>
  <si>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</si>
  <si>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</si>
  <si>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</si>
  <si>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</si>
  <si>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</si>
  <si>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</si>
  <si>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</si>
  <si>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</si>
  <si>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</si>
  <si>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</si>
  <si>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</si>
  <si>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</si>
  <si>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</si>
  <si>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</si>
  <si>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</si>
  <si>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</si>
  <si>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</si>
  <si>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</si>
  <si>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</si>
  <si>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</si>
  <si>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</si>
  <si>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</si>
  <si>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</si>
  <si>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</si>
  <si>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</si>
  <si>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</si>
  <si>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</si>
  <si>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</si>
  <si>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</si>
  <si>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</si>
  <si>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</si>
  <si>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</si>
  <si>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</si>
  <si>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</si>
  <si>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</si>
  <si>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</si>
  <si>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</si>
  <si>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</si>
  <si>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</si>
  <si>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</si>
  <si>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</si>
  <si>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</si>
  <si>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</si>
  <si>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</si>
  <si>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</si>
  <si>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</si>
  <si>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</si>
  <si>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</si>
  <si>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</si>
  <si>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</si>
  <si>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</si>
  <si>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</si>
  <si>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</si>
  <si>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</si>
  <si>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</si>
  <si>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</si>
  <si>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</si>
  <si>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</si>
  <si>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</si>
  <si>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</si>
  <si>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</si>
  <si>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</si>
  <si>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</si>
  <si>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</si>
  <si>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</si>
  <si>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</si>
  <si>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</si>
  <si>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</si>
  <si>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</si>
  <si>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</si>
  <si>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</si>
  <si>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</si>
  <si>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</si>
  <si>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</si>
  <si>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</si>
  <si>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</si>
  <si>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</si>
  <si>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</si>
  <si>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</si>
  <si>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</si>
  <si>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</si>
  <si>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</si>
  <si>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</si>
  <si>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</si>
  <si>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</si>
  <si>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</si>
  <si>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</si>
  <si>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</si>
  <si>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</si>
  <si>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</si>
  <si>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</si>
  <si>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</si>
  <si>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</si>
  <si>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</si>
  <si>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</si>
  <si>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</si>
  <si>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</si>
  <si>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</si>
  <si>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</si>
  <si>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</si>
  <si>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</si>
  <si>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</si>
  <si>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</si>
  <si>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</si>
  <si>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</si>
  <si>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</si>
  <si>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</si>
  <si>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</si>
  <si>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</si>
  <si>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</si>
  <si>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</si>
  <si>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</si>
  <si>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</si>
  <si>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</si>
  <si>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</si>
  <si>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</si>
  <si>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</si>
  <si>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</si>
  <si>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</si>
  <si>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</si>
  <si>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</si>
  <si>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</si>
  <si>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</si>
  <si>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</si>
  <si>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</si>
  <si>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</si>
  <si>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</si>
  <si>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</si>
  <si>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</si>
  <si>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</si>
  <si>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</si>
  <si>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</si>
  <si>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</si>
  <si>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</si>
  <si>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</si>
  <si>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</si>
  <si>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</si>
  <si>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</si>
  <si>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</si>
  <si>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</si>
  <si>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</si>
  <si>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</si>
  <si>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</si>
  <si>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</si>
  <si>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</si>
  <si>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</si>
  <si>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</si>
  <si>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</si>
  <si>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</si>
  <si>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</si>
  <si>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</si>
  <si>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</si>
  <si>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</si>
  <si>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</si>
  <si>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</si>
  <si>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</si>
  <si>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</si>
  <si>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</si>
  <si>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</si>
  <si>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</si>
  <si>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</si>
  <si>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</si>
  <si>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</si>
  <si>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</si>
  <si>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</si>
  <si>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</si>
  <si>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</si>
  <si>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</si>
  <si>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</si>
  <si>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</si>
  <si>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</si>
  <si>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</si>
  <si>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</si>
  <si>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</si>
  <si>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</si>
  <si>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</si>
  <si>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</si>
  <si>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</si>
  <si>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</si>
  <si>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</si>
  <si>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</si>
  <si>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</si>
  <si>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</si>
  <si>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</si>
  <si>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</si>
  <si>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</si>
  <si>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</si>
  <si>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</si>
  <si>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</si>
  <si>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</si>
  <si>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</si>
  <si>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</si>
  <si>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</si>
  <si>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</si>
  <si>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</si>
  <si>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</si>
  <si>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</si>
  <si>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</si>
  <si>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</si>
  <si>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</si>
  <si>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</si>
  <si>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</si>
  <si>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</si>
  <si>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</si>
  <si>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</si>
  <si>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</si>
  <si>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</si>
  <si>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</si>
  <si>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</si>
  <si>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</si>
  <si>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</si>
  <si>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</si>
  <si>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</si>
  <si>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</si>
  <si>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</si>
  <si>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</si>
  <si>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</si>
  <si>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</si>
  <si>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</si>
  <si>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</si>
  <si>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</si>
  <si>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</si>
  <si>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</si>
  <si>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</si>
  <si>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</si>
  <si>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</si>
  <si>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</si>
  <si>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</si>
  <si>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</si>
  <si>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</si>
  <si>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</si>
  <si>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</si>
  <si>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</si>
  <si>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</si>
  <si>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</si>
  <si>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</si>
  <si>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</si>
  <si>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</si>
  <si>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</si>
  <si>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</si>
  <si>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</si>
  <si>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</si>
  <si>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</si>
  <si>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</si>
  <si>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</si>
  <si>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</si>
  <si>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</si>
  <si>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</si>
  <si>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</si>
  <si>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</si>
  <si>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</si>
  <si>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</si>
  <si>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</si>
  <si>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</si>
  <si>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</si>
  <si>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</si>
  <si>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</si>
  <si>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</si>
  <si>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</si>
  <si>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</si>
  <si>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</si>
  <si>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</si>
  <si>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</si>
  <si>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</si>
  <si>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</si>
  <si>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</si>
  <si>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</si>
  <si>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</si>
  <si>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</si>
  <si>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</si>
  <si>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</si>
  <si>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</si>
  <si>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</si>
  <si>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</si>
  <si>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</si>
  <si>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</si>
  <si>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</si>
  <si>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</si>
  <si>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</si>
  <si>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</si>
  <si>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</si>
  <si>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</si>
  <si>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</si>
  <si>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</si>
  <si>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</si>
  <si>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</si>
  <si>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</si>
  <si>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</si>
  <si>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</si>
  <si>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</si>
  <si>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</si>
  <si>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</si>
  <si>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</si>
  <si>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</si>
  <si>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</si>
  <si>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</si>
  <si>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</si>
  <si>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</si>
  <si>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</si>
  <si>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</si>
  <si>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</si>
  <si>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</si>
  <si>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</si>
  <si>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</si>
  <si>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</si>
  <si>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</si>
  <si>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</si>
  <si>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</si>
  <si>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</si>
  <si>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</si>
  <si>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</si>
  <si>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</si>
  <si>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</si>
  <si>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</si>
  <si>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</si>
  <si>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</si>
  <si>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</si>
  <si>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</si>
  <si>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</si>
  <si>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</si>
  <si>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</si>
  <si>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</si>
  <si>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</si>
  <si>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</si>
  <si>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</si>
  <si>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</si>
  <si>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</si>
  <si>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</si>
  <si>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</si>
  <si>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</si>
  <si>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</si>
  <si>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</si>
  <si>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</si>
  <si>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</si>
  <si>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</si>
  <si>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</si>
  <si>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</si>
  <si>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</si>
  <si>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</si>
  <si>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</si>
  <si>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</si>
  <si>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</si>
  <si>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</si>
  <si>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</si>
  <si>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</si>
  <si>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</si>
  <si>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</si>
  <si>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</si>
  <si>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</si>
  <si>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</si>
  <si>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</si>
  <si>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</si>
  <si>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</si>
  <si>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</si>
  <si>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</si>
  <si>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</si>
  <si>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</si>
  <si>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</si>
  <si>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</si>
  <si>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</si>
  <si>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</si>
  <si>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</si>
  <si>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</si>
  <si>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</si>
  <si>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</si>
  <si>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</si>
  <si>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</si>
  <si>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</si>
  <si>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</si>
  <si>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</si>
  <si>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</si>
  <si>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</si>
  <si>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</si>
  <si>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</si>
  <si>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</si>
  <si>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</si>
  <si>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</si>
  <si>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</si>
  <si>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</si>
  <si>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</si>
  <si>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</si>
  <si>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</si>
  <si>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</si>
  <si>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</si>
  <si>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</si>
  <si>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</si>
  <si>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</si>
  <si>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</si>
  <si>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</si>
  <si>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</si>
  <si>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</si>
  <si>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</si>
  <si>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</si>
  <si>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</si>
  <si>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</si>
  <si>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</si>
  <si>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</si>
  <si>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</si>
  <si>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</si>
  <si>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</si>
  <si>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</si>
  <si>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</si>
  <si>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</si>
  <si>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</si>
  <si>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</si>
  <si>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</si>
  <si>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</si>
  <si>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</si>
  <si>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</si>
  <si>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</si>
  <si>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</si>
  <si>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</si>
  <si>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</si>
  <si>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</si>
  <si>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</si>
  <si>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</si>
  <si>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</si>
  <si>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</si>
  <si>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</si>
  <si>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</si>
  <si>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</si>
  <si>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</si>
  <si>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</si>
  <si>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</si>
  <si>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</si>
  <si>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</si>
  <si>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</si>
  <si>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</si>
  <si>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</si>
  <si>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</si>
  <si>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</si>
  <si>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</si>
  <si>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</si>
  <si>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</si>
  <si>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</si>
  <si>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</si>
  <si>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</si>
  <si>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</si>
  <si>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</si>
  <si>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</si>
  <si>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</si>
  <si>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</si>
  <si>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</si>
  <si>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</si>
  <si>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</si>
  <si>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</si>
  <si>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</si>
  <si>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</si>
  <si>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</si>
  <si>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</si>
  <si>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</si>
  <si>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</si>
  <si>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</si>
  <si>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</si>
  <si>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</si>
  <si>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</si>
  <si>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</si>
  <si>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</si>
  <si>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</si>
  <si>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</si>
  <si>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</si>
  <si>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</si>
  <si>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</si>
  <si>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</si>
  <si>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</si>
  <si>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</si>
  <si>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</si>
  <si>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</si>
  <si>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</si>
  <si>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</si>
  <si>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</si>
  <si>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</si>
  <si>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</si>
  <si>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</si>
  <si>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</si>
  <si>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</si>
  <si>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</si>
  <si>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</si>
  <si>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</si>
  <si>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</si>
  <si>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</si>
  <si>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</si>
  <si>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</si>
  <si>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</si>
  <si>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</si>
  <si>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</si>
  <si>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</si>
  <si>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</si>
  <si>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</si>
  <si>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</si>
  <si>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</si>
  <si>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</si>
  <si>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</si>
  <si>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</si>
  <si>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</si>
  <si>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</si>
  <si>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</si>
  <si>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</si>
  <si>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</si>
  <si>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</si>
  <si>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</si>
  <si>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</si>
  <si>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</si>
  <si>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</si>
  <si>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</si>
  <si>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</si>
  <si>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</si>
  <si>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</si>
  <si>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</si>
  <si>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</si>
  <si>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</si>
  <si>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</si>
  <si>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</si>
  <si>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</si>
  <si>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</si>
  <si>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</si>
  <si>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</si>
  <si>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</si>
  <si>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</si>
  <si>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</si>
  <si>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</si>
  <si>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</si>
  <si>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</si>
  <si>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</si>
  <si>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</si>
  <si>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</si>
  <si>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</si>
  <si>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</si>
  <si>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</si>
  <si>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</si>
  <si>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</si>
  <si>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</si>
  <si>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</si>
  <si>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</si>
  <si>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</si>
  <si>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</si>
  <si>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</si>
  <si>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</si>
  <si>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</si>
  <si>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</si>
  <si>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</si>
  <si>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</si>
  <si>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</si>
  <si>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</si>
  <si>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</si>
  <si>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</si>
  <si>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</si>
  <si>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</si>
  <si>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</si>
  <si>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</si>
  <si>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</si>
  <si>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</si>
  <si>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</si>
  <si>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</si>
  <si>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</si>
  <si>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</si>
  <si>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</si>
  <si>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</si>
  <si>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</si>
  <si>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</si>
  <si>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</si>
  <si>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</si>
  <si>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</si>
  <si>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</si>
  <si>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</si>
  <si>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</si>
  <si>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</si>
  <si>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</si>
  <si>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</si>
  <si>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</si>
  <si>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</si>
  <si>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</si>
  <si>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</si>
  <si>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</si>
  <si>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</si>
  <si>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</si>
  <si>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</si>
  <si>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</si>
  <si>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</si>
  <si>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</si>
  <si>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</si>
  <si>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</si>
  <si>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</si>
  <si>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</si>
  <si>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</si>
  <si>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</si>
  <si>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</si>
  <si>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</si>
  <si>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</si>
  <si>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</si>
  <si>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</si>
  <si>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</si>
  <si>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</si>
  <si>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</si>
  <si>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</si>
  <si>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</si>
  <si>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</si>
  <si>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</si>
  <si>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</si>
  <si>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</si>
  <si>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</si>
  <si>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</si>
  <si>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</si>
  <si>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</si>
  <si>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</si>
  <si>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</si>
  <si>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</si>
  <si>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</si>
  <si>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</si>
  <si>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</si>
  <si>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</si>
  <si>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</si>
  <si>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</si>
  <si>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</si>
  <si>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</si>
  <si>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</si>
  <si>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</si>
  <si>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</si>
  <si>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</si>
  <si>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</si>
  <si>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</si>
  <si>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</si>
  <si>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</si>
  <si>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</si>
  <si>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</si>
  <si>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</si>
  <si>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</si>
  <si>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</si>
  <si>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</si>
  <si>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</si>
  <si>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</si>
  <si>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</si>
  <si>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</si>
  <si>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</si>
  <si>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</si>
  <si>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</si>
  <si>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</si>
  <si>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</si>
  <si>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</si>
  <si>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</si>
  <si>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</si>
  <si>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</si>
  <si>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</si>
  <si>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</si>
  <si>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</si>
  <si>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</si>
  <si>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</si>
  <si>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</si>
  <si>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</si>
  <si>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</si>
  <si>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</si>
  <si>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</si>
  <si>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</si>
  <si>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</si>
  <si>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</si>
  <si>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</si>
  <si>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</si>
  <si>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</si>
  <si>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</si>
  <si>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</si>
  <si>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</si>
  <si>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</si>
  <si>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</si>
  <si>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</si>
  <si>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</si>
  <si>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</si>
  <si>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</si>
  <si>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</si>
  <si>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</si>
  <si>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</si>
  <si>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</si>
  <si>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</si>
  <si>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</si>
  <si>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</si>
  <si>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</si>
  <si>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</si>
  <si>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</si>
  <si>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</si>
  <si>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</si>
  <si>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</si>
  <si>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</si>
  <si>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</si>
  <si>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</si>
  <si>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</si>
  <si>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</si>
  <si>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</si>
  <si>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</si>
  <si>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</si>
  <si>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</si>
  <si>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</si>
  <si>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</si>
  <si>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</si>
  <si>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</si>
  <si>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</si>
  <si>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</si>
  <si>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</si>
  <si>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</si>
  <si>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</si>
  <si>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</si>
  <si>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</si>
  <si>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</si>
  <si>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</si>
  <si>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</si>
  <si>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</si>
  <si>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</si>
  <si>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</si>
  <si>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</si>
  <si>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</si>
  <si>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</si>
  <si>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</si>
  <si>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</si>
  <si>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</si>
  <si>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</si>
  <si>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</si>
  <si>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</si>
  <si>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</si>
  <si>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</si>
  <si>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</si>
  <si>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</si>
  <si>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</si>
  <si>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</si>
  <si>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</si>
  <si>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</si>
  <si>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</si>
  <si>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</si>
  <si>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</si>
  <si>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</si>
  <si>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</si>
  <si>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</si>
  <si>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</si>
  <si>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</si>
  <si>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</si>
  <si>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</si>
  <si>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</si>
  <si>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</si>
  <si>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</si>
  <si>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</si>
  <si>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</si>
  <si>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</si>
  <si>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</si>
  <si>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</si>
  <si>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</si>
  <si>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</si>
  <si>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</si>
  <si>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</si>
  <si>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</si>
  <si>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</si>
  <si>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</si>
  <si>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</si>
  <si>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</si>
  <si>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</si>
  <si>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</si>
  <si>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</si>
  <si>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</si>
  <si>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</si>
  <si>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</si>
  <si>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</si>
  <si>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</si>
  <si>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</si>
  <si>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</si>
  <si>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</si>
  <si>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</si>
  <si>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</si>
  <si>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</si>
  <si>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</si>
  <si>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</si>
  <si>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</si>
  <si>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</si>
  <si>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</si>
  <si>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</si>
  <si>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</si>
  <si>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</si>
  <si>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</si>
  <si>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</si>
  <si>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</si>
  <si>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</si>
  <si>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</si>
  <si>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</si>
  <si>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</si>
  <si>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</si>
  <si>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</si>
  <si>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</si>
  <si>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</si>
  <si>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</si>
  <si>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</si>
  <si>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</si>
  <si>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</si>
  <si>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</si>
  <si>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</si>
  <si>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</si>
  <si>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</si>
  <si>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</si>
  <si>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</si>
  <si>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</si>
  <si>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</si>
  <si>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</si>
  <si>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</si>
  <si>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</si>
  <si>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</si>
  <si>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</si>
  <si>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</si>
  <si>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</si>
  <si>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</si>
  <si>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</si>
  <si>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</si>
  <si>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</si>
  <si>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</si>
  <si>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</si>
  <si>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</si>
  <si>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</si>
  <si>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</si>
  <si>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</si>
  <si>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</si>
  <si>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</si>
  <si>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</si>
  <si>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</si>
  <si>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</si>
  <si>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</si>
  <si>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</si>
  <si>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</si>
  <si>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</si>
  <si>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</si>
  <si>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</si>
  <si>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</si>
  <si>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</si>
  <si>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</si>
  <si>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</si>
  <si>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</si>
  <si>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</si>
  <si>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</si>
  <si>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</si>
  <si>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</si>
  <si>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</si>
  <si>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</si>
  <si>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</si>
  <si>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</si>
  <si>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</si>
  <si>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</si>
  <si>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</si>
  <si>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</si>
  <si>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</si>
  <si>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</si>
  <si>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</si>
  <si>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</si>
  <si>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</si>
  <si>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</si>
  <si>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</si>
  <si>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</si>
  <si>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</si>
  <si>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</si>
  <si>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</si>
  <si>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</si>
  <si>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</si>
  <si>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</si>
  <si>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</si>
  <si>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</si>
  <si>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</si>
  <si>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</si>
  <si>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</si>
  <si>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</si>
  <si>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</si>
  <si>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</si>
  <si>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</si>
  <si>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</si>
  <si>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</si>
  <si>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</si>
  <si>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</si>
  <si>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</si>
  <si>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</si>
  <si>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</si>
  <si>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</si>
  <si>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</si>
  <si>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</si>
  <si>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</si>
  <si>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</si>
  <si>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</si>
  <si>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</si>
  <si>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</si>
  <si>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</si>
  <si>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</si>
  <si>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</si>
  <si>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</si>
  <si>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</si>
  <si>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</si>
  <si>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</si>
  <si>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</si>
  <si>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</si>
  <si>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</si>
  <si>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</si>
  <si>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</si>
  <si>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</si>
  <si>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</si>
  <si>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</si>
  <si>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</si>
  <si>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</si>
  <si>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</si>
  <si>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</si>
  <si>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</si>
  <si>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</si>
  <si>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</si>
  <si>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</si>
  <si>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</si>
  <si>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</si>
  <si>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</si>
  <si>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</si>
  <si>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</si>
  <si>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</si>
  <si>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</si>
  <si>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</si>
  <si>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</si>
  <si>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</si>
  <si>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</si>
  <si>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</si>
  <si>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</si>
  <si>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</si>
  <si>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</si>
  <si>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</si>
  <si>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</si>
  <si>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</si>
  <si>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</si>
  <si>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</si>
  <si>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</si>
  <si>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</si>
  <si>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</si>
  <si>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</si>
  <si>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</si>
  <si>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</si>
  <si>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</si>
  <si>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</si>
  <si>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</si>
  <si>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</si>
  <si>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</si>
  <si>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</si>
  <si>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</si>
  <si>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</si>
  <si>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</si>
  <si>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</si>
  <si>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</si>
  <si>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</si>
  <si>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</si>
  <si>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</si>
  <si>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</si>
  <si>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</si>
  <si>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</si>
  <si>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</si>
  <si>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</si>
  <si>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</si>
  <si>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</si>
  <si>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</si>
  <si>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</si>
  <si>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</si>
  <si>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</si>
  <si>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</si>
  <si>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</si>
  <si>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</si>
  <si>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</si>
  <si>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</si>
  <si>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</si>
  <si>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</si>
  <si>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</si>
  <si>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</si>
  <si>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</si>
  <si>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</si>
  <si>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</si>
  <si>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</si>
  <si>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</si>
  <si>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</si>
  <si>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</si>
  <si>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</si>
  <si>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</si>
  <si>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</si>
  <si>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</si>
  <si>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</si>
  <si>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</si>
  <si>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</si>
  <si>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</si>
  <si>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</si>
  <si>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</si>
  <si>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</si>
  <si>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</si>
  <si>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</si>
  <si>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</si>
  <si>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</si>
  <si>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</si>
  <si>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</si>
  <si>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</si>
  <si>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</si>
  <si>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</si>
  <si>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</si>
  <si>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</si>
  <si>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</si>
  <si>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</si>
  <si>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</si>
  <si>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</si>
  <si>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</si>
  <si>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</si>
  <si>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</si>
  <si>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</si>
  <si>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</si>
  <si>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</si>
  <si>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</si>
  <si>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</si>
  <si>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</si>
  <si>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</si>
  <si>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</si>
  <si>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</si>
  <si>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</si>
  <si>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</si>
  <si>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</si>
  <si>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</si>
  <si>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</si>
  <si>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</si>
  <si>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</si>
  <si>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</si>
  <si>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</si>
  <si>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</si>
  <si>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</si>
  <si>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</si>
  <si>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</si>
  <si>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</si>
  <si>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</si>
  <si>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</si>
  <si>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</si>
  <si>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</si>
  <si>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</si>
  <si>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</si>
  <si>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</si>
  <si>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</si>
  <si>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</si>
  <si>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</si>
  <si>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</si>
  <si>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</si>
  <si>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</si>
  <si>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</si>
  <si>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</si>
  <si>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</si>
  <si>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</si>
  <si>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</si>
  <si>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</si>
  <si>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</si>
  <si>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</si>
  <si>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</si>
  <si>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</si>
  <si>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</si>
  <si>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</si>
  <si>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</si>
  <si>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</si>
  <si>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</si>
  <si>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</si>
  <si>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</si>
  <si>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</si>
  <si>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</si>
  <si>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</si>
  <si>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</si>
  <si>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</si>
  <si>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</si>
  <si>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</si>
  <si>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</si>
  <si>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</si>
  <si>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</si>
  <si>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</si>
  <si>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</si>
  <si>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</si>
  <si>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</si>
  <si>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</si>
  <si>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</si>
  <si>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</si>
  <si>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</si>
  <si>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</si>
  <si>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</si>
  <si>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</si>
  <si>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</si>
  <si>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</si>
  <si>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</si>
  <si>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</si>
  <si>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</si>
  <si>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</si>
  <si>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</si>
  <si>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</si>
  <si>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</si>
  <si>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</si>
  <si>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</si>
  <si>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</si>
  <si>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</si>
  <si>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</si>
  <si>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</si>
  <si>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</si>
  <si>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</si>
  <si>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</si>
  <si>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</si>
  <si>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</si>
  <si>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</si>
  <si>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</si>
  <si>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</si>
  <si>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</si>
  <si>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</si>
  <si>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</si>
  <si>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</si>
  <si>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</si>
  <si>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</si>
  <si>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</si>
  <si>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</si>
  <si>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</si>
  <si>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</si>
  <si>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</si>
  <si>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</si>
  <si>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</si>
  <si>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</si>
  <si>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</si>
  <si>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</si>
  <si>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</si>
  <si>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</si>
  <si>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</si>
  <si>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</si>
  <si>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</si>
  <si>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</si>
  <si>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</si>
  <si>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</si>
  <si>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</si>
  <si>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</si>
  <si>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</si>
  <si>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</si>
  <si>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</si>
  <si>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</si>
  <si>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</si>
  <si>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</si>
  <si>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</si>
  <si>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</si>
  <si>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</si>
  <si>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</si>
  <si>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</si>
  <si>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</si>
  <si>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</si>
  <si>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</si>
  <si>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</si>
  <si>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</si>
  <si>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</si>
  <si>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</si>
  <si>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</si>
  <si>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</si>
  <si>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</si>
  <si>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</si>
  <si>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</si>
  <si>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</si>
  <si>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</si>
  <si>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</si>
  <si>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</si>
  <si>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</si>
  <si>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</si>
  <si>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</si>
  <si>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</si>
  <si>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</si>
  <si>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</si>
  <si>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</si>
  <si>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</si>
  <si>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</si>
  <si>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</si>
  <si>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</si>
  <si>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</si>
  <si>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</si>
  <si>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</si>
  <si>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</si>
  <si>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</si>
  <si>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</si>
  <si>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</si>
  <si>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</si>
  <si>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</si>
  <si>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</si>
  <si>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</si>
  <si>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</si>
  <si>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</si>
  <si>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</si>
  <si>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</si>
  <si>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</si>
  <si>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</si>
  <si>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</si>
  <si>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</si>
  <si>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</si>
  <si>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</si>
  <si>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</si>
  <si>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</si>
  <si>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</si>
  <si>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</si>
  <si>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</si>
  <si>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</si>
  <si>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</si>
  <si>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</si>
  <si>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</si>
  <si>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</si>
  <si>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</si>
  <si>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</si>
  <si>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</si>
  <si>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</si>
  <si>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</si>
  <si>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</si>
  <si>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</si>
  <si>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</si>
  <si>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</si>
  <si>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</si>
  <si>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</si>
  <si>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</si>
  <si>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</si>
  <si>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</si>
  <si>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</si>
  <si>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</si>
  <si>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</si>
  <si>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</si>
  <si>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</si>
  <si>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</si>
  <si>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</si>
  <si>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</si>
  <si>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</si>
  <si>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</si>
  <si>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</si>
  <si>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</si>
  <si>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</si>
  <si>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</si>
  <si>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</si>
  <si>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</si>
  <si>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</si>
  <si>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</si>
  <si>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</si>
  <si>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</si>
  <si>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</si>
  <si>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</si>
  <si>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</si>
  <si>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</si>
  <si>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</si>
  <si>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</si>
  <si>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</si>
  <si>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</si>
  <si>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</si>
  <si>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</si>
  <si>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</si>
  <si>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</si>
  <si>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</si>
  <si>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</si>
  <si>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</si>
  <si>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</si>
  <si>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</si>
  <si>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</si>
  <si>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</si>
  <si>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</si>
  <si>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</si>
  <si>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</si>
  <si>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</si>
  <si>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</si>
  <si>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</si>
  <si>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</si>
  <si>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</si>
  <si>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</si>
  <si>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</si>
  <si>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</si>
  <si>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</si>
  <si>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</si>
  <si>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</si>
  <si>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</si>
  <si>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</si>
  <si>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</si>
  <si>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</si>
  <si>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</si>
  <si>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</si>
  <si>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</si>
  <si>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</si>
  <si>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</si>
  <si>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</si>
  <si>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</si>
  <si>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</si>
  <si>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</si>
  <si>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</si>
  <si>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</si>
  <si>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</si>
  <si>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</si>
  <si>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</si>
  <si>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</si>
  <si>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</si>
  <si>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</si>
  <si>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</si>
  <si>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</si>
  <si>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</si>
  <si>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</si>
  <si>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</si>
  <si>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</si>
  <si>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</si>
  <si>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</si>
  <si>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</si>
  <si>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</si>
  <si>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</si>
  <si>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</si>
  <si>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</si>
  <si>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</si>
  <si>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</si>
  <si>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</si>
  <si>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</si>
  <si>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</si>
  <si>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</si>
  <si>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</si>
  <si>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</si>
  <si>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</si>
  <si>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</si>
  <si>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</si>
  <si>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</si>
  <si>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</si>
  <si>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</si>
  <si>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</si>
  <si>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</si>
  <si>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</si>
  <si>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</si>
  <si>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</si>
  <si>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</si>
  <si>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</si>
  <si>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</si>
  <si>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</si>
  <si>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</si>
  <si>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</si>
  <si>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</si>
  <si>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</si>
  <si>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</si>
  <si>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</si>
  <si>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</si>
  <si>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</si>
  <si>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</si>
  <si>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</si>
  <si>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</si>
  <si>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</si>
  <si>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</si>
  <si>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</si>
  <si>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</si>
  <si>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</si>
  <si>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</si>
  <si>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</si>
  <si>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</si>
  <si>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</si>
  <si>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</si>
  <si>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</si>
  <si>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</si>
  <si>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</si>
  <si>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</si>
  <si>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</si>
  <si>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</si>
  <si>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</si>
  <si>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</si>
  <si>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</si>
  <si>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</si>
  <si>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</si>
  <si>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</si>
  <si>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</si>
  <si>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</si>
  <si>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</si>
  <si>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</si>
  <si>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</si>
  <si>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</si>
  <si>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</si>
  <si>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</si>
  <si>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</si>
  <si>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</si>
  <si>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</si>
  <si>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</si>
  <si>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</si>
  <si>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</si>
  <si>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</si>
  <si>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</si>
  <si>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</si>
  <si>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</si>
  <si>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</si>
  <si>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</si>
  <si>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</si>
  <si>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</si>
  <si>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</si>
  <si>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</si>
  <si>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</si>
  <si>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</si>
  <si>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</si>
  <si>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</si>
  <si>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</si>
  <si>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</si>
  <si>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</si>
  <si>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</si>
  <si>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</si>
  <si>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</si>
  <si>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</si>
  <si>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</si>
  <si>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</si>
  <si>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</si>
  <si>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</si>
  <si>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</si>
  <si>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</si>
  <si>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</si>
  <si>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</si>
  <si>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</si>
  <si>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</si>
  <si>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</si>
  <si>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</si>
  <si>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</si>
  <si>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</si>
  <si>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</si>
  <si>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</si>
  <si>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</si>
  <si>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</si>
  <si>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</si>
  <si>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</si>
  <si>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</si>
  <si>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</si>
  <si>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</si>
  <si>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</si>
  <si>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</si>
  <si>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</si>
  <si>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</si>
  <si>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</si>
  <si>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</si>
  <si>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</si>
  <si>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</si>
  <si>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</si>
  <si>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</si>
  <si>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</si>
  <si>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</si>
  <si>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</si>
  <si>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</si>
  <si>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</si>
  <si>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</si>
  <si>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</si>
  <si>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</si>
  <si>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</si>
  <si>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</si>
  <si>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</si>
  <si>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</si>
  <si>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</si>
  <si>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</si>
  <si>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</si>
  <si>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</si>
  <si>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</si>
  <si>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</si>
  <si>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</si>
  <si>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</si>
  <si>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</si>
  <si>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</si>
  <si>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</si>
  <si>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</si>
  <si>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</si>
  <si>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</si>
  <si>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</si>
  <si>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</si>
  <si>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</si>
  <si>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</si>
  <si>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</si>
  <si>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</si>
  <si>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</si>
  <si>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</si>
  <si>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</si>
  <si>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</si>
  <si>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</si>
  <si>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</si>
  <si>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</si>
  <si>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</si>
  <si>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</si>
  <si>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</si>
  <si>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</si>
  <si>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</si>
  <si>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</si>
  <si>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</si>
  <si>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</si>
  <si>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</si>
  <si>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</si>
  <si>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</si>
  <si>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</si>
  <si>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</si>
  <si>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</si>
  <si>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</si>
  <si>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</si>
  <si>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</si>
  <si>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</si>
  <si>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</si>
  <si>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</si>
  <si>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</si>
  <si>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</si>
  <si>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</si>
  <si>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</si>
  <si>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</si>
  <si>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</si>
  <si>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</si>
  <si>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</si>
  <si>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</si>
  <si>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</si>
  <si>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</si>
  <si>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</si>
  <si>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</si>
  <si>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</si>
  <si>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</si>
  <si>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</si>
  <si>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</si>
  <si>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</si>
  <si>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</si>
  <si>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</si>
  <si>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</si>
  <si>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</si>
  <si>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</si>
  <si>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</si>
  <si>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</si>
  <si>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</si>
  <si>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</si>
  <si>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</si>
  <si>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</si>
  <si>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</si>
  <si>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</si>
  <si>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</si>
  <si>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</si>
  <si>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</si>
  <si>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</si>
  <si>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</si>
  <si>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</si>
  <si>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</si>
  <si>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</si>
  <si>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</si>
  <si>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</si>
  <si>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</si>
  <si>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</si>
  <si>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</si>
  <si>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</si>
  <si>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</si>
  <si>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</si>
  <si>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</si>
  <si>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</si>
  <si>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</si>
  <si>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</si>
  <si>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</si>
  <si>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</si>
  <si>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</si>
  <si>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</si>
  <si>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</si>
  <si>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</si>
  <si>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</si>
  <si>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</si>
  <si>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</si>
  <si>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</si>
  <si>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</si>
  <si>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</si>
  <si>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</si>
  <si>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</si>
  <si>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</si>
  <si>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</si>
  <si>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</si>
  <si>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</si>
  <si>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</si>
  <si>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</si>
  <si>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</si>
  <si>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</si>
  <si>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</si>
  <si>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</si>
  <si>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</si>
  <si>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</si>
  <si>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</si>
  <si>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</si>
  <si>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</si>
  <si>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</si>
  <si>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</si>
  <si>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</si>
  <si>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</si>
  <si>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</si>
  <si>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</si>
  <si>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</si>
  <si>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</si>
  <si>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</si>
  <si>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</si>
  <si>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</si>
  <si>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</si>
  <si>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</si>
  <si>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</si>
  <si>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</si>
  <si>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</si>
  <si>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</si>
  <si>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</si>
  <si>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</si>
  <si>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</si>
  <si>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</si>
  <si>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</si>
  <si>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</si>
  <si>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</si>
  <si>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</si>
  <si>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</si>
  <si>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</si>
  <si>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</si>
  <si>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</si>
  <si>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</si>
  <si>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</si>
  <si>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</si>
  <si>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</si>
  <si>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</si>
  <si>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</si>
  <si>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</si>
  <si>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</si>
  <si>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</si>
  <si>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</si>
  <si>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</si>
  <si>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</si>
  <si>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</si>
  <si>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</si>
  <si>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</si>
  <si>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</si>
  <si>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</si>
  <si>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</si>
  <si>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</si>
  <si>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</si>
  <si>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</si>
  <si>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</si>
  <si>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</si>
  <si>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</si>
  <si>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</si>
  <si>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</si>
  <si>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</si>
  <si>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</si>
  <si>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</si>
  <si>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</si>
  <si>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</si>
  <si>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</si>
  <si>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</si>
  <si>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</si>
  <si>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</si>
  <si>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</si>
  <si>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</si>
  <si>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</si>
  <si>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</si>
  <si>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</si>
  <si>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</si>
  <si>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</si>
  <si>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</si>
  <si>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</si>
  <si>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</si>
  <si>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</si>
  <si>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</si>
  <si>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</si>
  <si>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</si>
  <si>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</si>
  <si>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</si>
  <si>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</si>
  <si>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</si>
  <si>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</si>
  <si>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</si>
  <si>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</si>
  <si>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</si>
  <si>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</si>
  <si>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</si>
  <si>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</si>
  <si>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</si>
  <si>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</si>
  <si>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</si>
  <si>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</si>
  <si>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</si>
  <si>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</si>
  <si>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</si>
  <si>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</si>
  <si>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</si>
  <si>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</si>
  <si>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</si>
  <si>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</si>
  <si>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</si>
  <si>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</si>
  <si>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</si>
  <si>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</si>
  <si>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</si>
  <si>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</si>
  <si>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</si>
  <si>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</si>
  <si>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</si>
  <si>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</si>
  <si>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</si>
  <si>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</si>
  <si>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</si>
  <si>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</si>
  <si>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</si>
  <si>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</si>
  <si>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</si>
  <si>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</si>
  <si>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</si>
  <si>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</si>
  <si>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</si>
  <si>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</si>
  <si>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</si>
  <si>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</si>
  <si>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</si>
  <si>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</si>
  <si>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</si>
  <si>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</si>
  <si>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</si>
  <si>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</si>
  <si>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</si>
  <si>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</si>
  <si>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</si>
  <si>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</si>
  <si>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</si>
  <si>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</si>
  <si>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</si>
  <si>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</si>
  <si>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</si>
  <si>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</si>
  <si>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</si>
  <si>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</si>
  <si>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</si>
  <si>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</si>
  <si>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</si>
  <si>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</si>
  <si>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</si>
  <si>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</si>
  <si>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</si>
  <si>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</si>
  <si>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</si>
  <si>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</si>
  <si>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</si>
  <si>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</si>
  <si>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</si>
  <si>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</si>
  <si>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</si>
  <si>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</si>
  <si>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</si>
  <si>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</si>
  <si>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</si>
  <si>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</si>
  <si>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</si>
  <si>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</si>
  <si>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</si>
  <si>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</si>
  <si>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</si>
  <si>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</si>
  <si>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</si>
  <si>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</si>
  <si>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</si>
  <si>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</si>
  <si>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</si>
  <si>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</si>
  <si>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</si>
  <si>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</si>
  <si>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</si>
  <si>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</si>
  <si>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</si>
  <si>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</si>
  <si>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</si>
  <si>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</si>
  <si>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</si>
  <si>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</si>
  <si>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</si>
  <si>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</si>
  <si>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</si>
  <si>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</si>
  <si>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</si>
  <si>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</si>
  <si>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</si>
  <si>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</si>
  <si>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</si>
  <si>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</si>
  <si>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</si>
  <si>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</si>
  <si>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</si>
  <si>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</si>
  <si>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</si>
  <si>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</si>
  <si>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</si>
  <si>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</si>
  <si>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</si>
  <si>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</si>
  <si>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</si>
  <si>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</si>
  <si>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</si>
  <si>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</si>
  <si>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</si>
  <si>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</si>
  <si>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</si>
  <si>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</si>
  <si>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</si>
  <si>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</si>
  <si>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</si>
  <si>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</si>
  <si>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</si>
  <si>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</si>
  <si>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</si>
  <si>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</si>
  <si>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</si>
  <si>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</si>
  <si>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</si>
  <si>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</si>
  <si>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</si>
  <si>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</si>
  <si>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</si>
  <si>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</si>
  <si>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</si>
  <si>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</si>
  <si>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</si>
  <si>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</si>
  <si>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</si>
  <si>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</si>
  <si>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</si>
  <si>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</si>
  <si>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</si>
  <si>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</si>
  <si>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</si>
  <si>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</si>
  <si>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</si>
  <si>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</si>
  <si>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</si>
  <si>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</si>
  <si>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</si>
  <si>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</si>
  <si>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</si>
  <si>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</si>
  <si>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</si>
  <si>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</si>
  <si>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</si>
  <si>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</si>
  <si>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</si>
  <si>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</si>
  <si>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</si>
  <si>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</si>
  <si>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</si>
  <si>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</si>
  <si>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</si>
  <si>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</si>
  <si>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</si>
  <si>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</si>
  <si>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</si>
  <si>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</si>
  <si>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</si>
  <si>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</si>
  <si>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</si>
  <si>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</si>
  <si>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</si>
  <si>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</si>
  <si>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</si>
  <si>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</si>
  <si>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</si>
  <si>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</si>
  <si>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</si>
  <si>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</si>
  <si>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</si>
  <si>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</si>
  <si>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</si>
  <si>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</si>
  <si>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</si>
  <si>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</si>
  <si>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</si>
  <si>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</si>
  <si>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</si>
  <si>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</si>
  <si>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</si>
  <si>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</si>
  <si>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</si>
  <si>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</si>
  <si>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</si>
  <si>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</si>
  <si>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</si>
  <si>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</si>
  <si>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</si>
  <si>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</si>
  <si>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</si>
  <si>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</si>
  <si>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</si>
  <si>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</si>
  <si>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</si>
  <si>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</si>
  <si>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</si>
  <si>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</si>
  <si>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</si>
  <si>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</si>
  <si>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</si>
  <si>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</si>
  <si>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</si>
  <si>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</si>
  <si>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</si>
  <si>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</si>
  <si>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</si>
  <si>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</si>
  <si>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</si>
  <si>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</si>
  <si>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</si>
  <si>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</si>
  <si>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</si>
  <si>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</si>
  <si>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</si>
  <si>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</si>
  <si>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</si>
  <si>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</si>
  <si>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</si>
  <si>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</si>
  <si>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</si>
  <si>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</si>
  <si>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</si>
  <si>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</si>
  <si>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</si>
  <si>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</si>
  <si>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</si>
  <si>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</si>
  <si>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</si>
  <si>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</si>
  <si>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</si>
  <si>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</si>
  <si>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</si>
  <si>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</si>
  <si>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</si>
  <si>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</si>
  <si>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</si>
  <si>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</si>
  <si>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</si>
  <si>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</si>
  <si>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</si>
  <si>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</si>
  <si>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</si>
  <si>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</si>
  <si>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</si>
  <si>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</si>
  <si>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</si>
  <si>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</si>
  <si>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</si>
  <si>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</si>
  <si>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</si>
  <si>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</si>
  <si>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</si>
  <si>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</si>
  <si>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</si>
  <si>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</si>
  <si>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</si>
  <si>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</si>
  <si>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</si>
  <si>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</si>
  <si>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</si>
  <si>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</si>
  <si>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</si>
  <si>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</si>
  <si>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</si>
  <si>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</si>
  <si>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</si>
  <si>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</si>
  <si>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</si>
  <si>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</si>
  <si>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</si>
  <si>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</si>
  <si>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</si>
  <si>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</si>
  <si>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</si>
  <si>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</si>
  <si>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</si>
  <si>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</si>
  <si>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</si>
  <si>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</si>
  <si>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</si>
  <si>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</si>
  <si>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</si>
  <si>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</si>
  <si>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</si>
  <si>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</si>
  <si>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</si>
  <si>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</si>
  <si>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</si>
  <si>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</si>
  <si>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</si>
  <si>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</si>
  <si>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</si>
  <si>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</si>
  <si>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</si>
  <si>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</si>
  <si>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</si>
  <si>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</si>
  <si>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</si>
  <si>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</si>
  <si>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</si>
  <si>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</si>
  <si>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</si>
  <si>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</si>
  <si>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</si>
  <si>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</si>
  <si>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</si>
  <si>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</si>
  <si>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</si>
  <si>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</si>
  <si>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</si>
  <si>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</si>
  <si>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</si>
  <si>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</si>
  <si>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</si>
  <si>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</si>
  <si>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</si>
  <si>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</si>
  <si>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</si>
  <si>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</si>
  <si>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</si>
  <si>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</si>
  <si>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</si>
  <si>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</si>
  <si>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</si>
  <si>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</si>
  <si>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</si>
  <si>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</si>
  <si>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</si>
  <si>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</si>
  <si>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</si>
  <si>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</si>
  <si>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</si>
  <si>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</si>
  <si>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</si>
  <si>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</si>
  <si>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</si>
  <si>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</si>
  <si>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</si>
  <si>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</si>
  <si>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</si>
  <si>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</si>
  <si>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</si>
  <si>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</si>
  <si>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</si>
  <si>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</si>
  <si>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</si>
  <si>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</si>
  <si>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</si>
  <si>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</si>
  <si>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</si>
  <si>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</si>
  <si>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</si>
  <si>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</si>
  <si>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</si>
  <si>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</si>
  <si>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</si>
  <si>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</si>
  <si>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</si>
  <si>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</si>
  <si>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</si>
  <si>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</si>
  <si>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</si>
  <si>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</si>
  <si>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</si>
  <si>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</si>
  <si>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</si>
  <si>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</si>
  <si>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</si>
  <si>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</si>
  <si>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</si>
  <si>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</si>
  <si>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</si>
  <si>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</si>
  <si>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</si>
  <si>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</si>
  <si>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</si>
  <si>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</si>
  <si>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</si>
  <si>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</si>
  <si>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</si>
  <si>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</si>
  <si>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</si>
  <si>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</si>
  <si>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</si>
  <si>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</si>
  <si>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</si>
  <si>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</si>
  <si>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</si>
  <si>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</si>
  <si>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</si>
  <si>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</si>
  <si>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</si>
  <si>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</si>
  <si>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</si>
  <si>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</si>
  <si>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</si>
  <si>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</si>
  <si>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</si>
  <si>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</si>
  <si>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</si>
  <si>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</si>
  <si>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</si>
  <si>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</si>
  <si>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</si>
  <si>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</si>
  <si>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</si>
  <si>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</si>
  <si>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</si>
  <si>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</si>
  <si>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</si>
  <si>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</si>
  <si>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</si>
  <si>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</si>
  <si>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</si>
  <si>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</si>
  <si>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</si>
  <si>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</si>
  <si>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</si>
  <si>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</si>
  <si>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</si>
  <si>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</si>
  <si>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</si>
  <si>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</si>
  <si>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</si>
  <si>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</si>
  <si>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</si>
  <si>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</si>
  <si>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</si>
  <si>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</si>
  <si>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</si>
  <si>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</si>
  <si>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</si>
  <si>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</si>
  <si>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</si>
  <si>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</si>
  <si>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</si>
  <si>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</si>
  <si>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</si>
  <si>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</si>
  <si>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</si>
  <si>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</si>
  <si>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</si>
  <si>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</si>
  <si>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</si>
  <si>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</si>
  <si>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</si>
  <si>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</si>
  <si>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</si>
  <si>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</si>
  <si>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</si>
  <si>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</si>
  <si>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</si>
  <si>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</si>
  <si>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</si>
  <si>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</si>
  <si>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</si>
  <si>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</si>
  <si>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</si>
  <si>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</si>
  <si>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</si>
  <si>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</si>
  <si>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</si>
  <si>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</si>
  <si>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</si>
  <si>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</si>
  <si>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</si>
  <si>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</si>
  <si>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</si>
  <si>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</si>
  <si>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</si>
  <si>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</si>
  <si>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</si>
  <si>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</si>
  <si>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</si>
  <si>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</si>
  <si>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</si>
  <si>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</si>
  <si>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</si>
  <si>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</si>
  <si>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</si>
  <si>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</si>
  <si>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</si>
  <si>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</si>
  <si>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</si>
  <si>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</si>
  <si>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</si>
  <si>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</si>
  <si>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</si>
  <si>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</si>
  <si>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</si>
  <si>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</si>
  <si>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</si>
  <si>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</si>
  <si>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</si>
  <si>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</si>
  <si>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</si>
  <si>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</si>
  <si>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</si>
  <si>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</si>
  <si>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</si>
  <si>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</si>
  <si>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</si>
  <si>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</si>
  <si>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</si>
  <si>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</si>
  <si>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</si>
  <si>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</si>
  <si>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</si>
  <si>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</si>
  <si>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</si>
  <si>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</si>
  <si>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</si>
  <si>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</si>
  <si>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</si>
  <si>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</si>
  <si>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</si>
  <si>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</si>
  <si>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</si>
  <si>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</si>
  <si>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</si>
  <si>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</si>
  <si>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</si>
  <si>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</si>
  <si>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</si>
  <si>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</si>
  <si>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</si>
  <si>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</si>
  <si>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</si>
  <si>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</si>
  <si>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</si>
  <si>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</si>
  <si>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</si>
  <si>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</si>
  <si>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</si>
  <si>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</si>
  <si>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</si>
  <si>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</si>
  <si>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</si>
  <si>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</si>
  <si>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</si>
  <si>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</si>
  <si>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</si>
  <si>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</si>
  <si>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</si>
  <si>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</si>
  <si>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</si>
  <si>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</si>
  <si>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</si>
  <si>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</si>
  <si>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</si>
  <si>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</si>
  <si>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</si>
  <si>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</si>
  <si>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</si>
  <si>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</si>
  <si>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</si>
  <si>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</si>
  <si>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</si>
  <si>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</si>
  <si>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</si>
  <si>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</si>
  <si>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</si>
  <si>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</si>
  <si>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</si>
  <si>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</si>
  <si>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</si>
  <si>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</si>
  <si>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</si>
  <si>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</si>
  <si>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</si>
  <si>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</si>
  <si>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</si>
  <si>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</si>
  <si>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</si>
  <si>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</si>
  <si>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</si>
  <si>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</si>
  <si>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</si>
  <si>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</si>
  <si>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</si>
  <si>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</si>
  <si>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</si>
  <si>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</si>
  <si>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</si>
  <si>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</si>
  <si>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</si>
  <si>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</si>
  <si>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</si>
  <si>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</si>
  <si>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</si>
  <si>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</si>
  <si>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</si>
  <si>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</si>
  <si>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</si>
  <si>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</si>
  <si>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</si>
  <si>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</si>
  <si>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</si>
  <si>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</si>
  <si>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</si>
  <si>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</si>
  <si>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</si>
  <si>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</si>
  <si>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</si>
  <si>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</si>
  <si>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</si>
  <si>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</si>
  <si>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</si>
  <si>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</si>
  <si>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</si>
  <si>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</si>
  <si>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</si>
  <si>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</si>
  <si>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</si>
  <si>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</si>
  <si>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</si>
  <si>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</si>
  <si>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</si>
  <si>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</si>
  <si>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</si>
  <si>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</si>
  <si>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</si>
  <si>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</si>
  <si>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</si>
  <si>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</si>
  <si>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</si>
  <si>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</si>
  <si>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</si>
  <si>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</si>
  <si>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</si>
  <si>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</si>
  <si>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</si>
  <si>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</si>
  <si>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</si>
  <si>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</si>
  <si>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</si>
  <si>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</si>
  <si>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</si>
  <si>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</si>
  <si>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</si>
  <si>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</si>
  <si>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</si>
  <si>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</si>
  <si>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</si>
  <si>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</si>
  <si>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</si>
  <si>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</si>
  <si>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</si>
  <si>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</si>
  <si>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</si>
  <si>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</si>
  <si>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</si>
  <si>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</si>
  <si>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</si>
  <si>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</si>
  <si>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</si>
  <si>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</si>
  <si>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</si>
  <si>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</si>
  <si>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</si>
  <si>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</si>
  <si>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</si>
  <si>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</si>
  <si>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</si>
  <si>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</si>
  <si>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</si>
  <si>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</si>
  <si>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</si>
  <si>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</si>
  <si>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</si>
  <si>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</si>
  <si>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</si>
  <si>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</si>
  <si>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</si>
  <si>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</si>
  <si>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</si>
  <si>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</si>
  <si>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</si>
  <si>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</si>
  <si>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</si>
  <si>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</si>
  <si>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</si>
  <si>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</si>
  <si>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</si>
  <si>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</si>
  <si>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</si>
  <si>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</si>
  <si>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</si>
  <si>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</si>
  <si>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</si>
  <si>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</si>
  <si>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</si>
  <si>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</si>
  <si>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</si>
  <si>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</si>
  <si>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</si>
  <si>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</si>
  <si>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</si>
  <si>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</si>
  <si>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</si>
  <si>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</si>
  <si>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</si>
  <si>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</si>
  <si>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</si>
  <si>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</si>
  <si>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</si>
  <si>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</si>
  <si>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</si>
  <si>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</si>
  <si>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</si>
  <si>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</si>
  <si>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</si>
  <si>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</si>
  <si>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</si>
  <si>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</si>
  <si>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</si>
  <si>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</si>
  <si>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</si>
  <si>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</si>
  <si>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</si>
  <si>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</si>
  <si>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</si>
  <si>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</si>
  <si>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</si>
  <si>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</si>
  <si>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</si>
  <si>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</si>
  <si>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</si>
  <si>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</si>
  <si>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</si>
  <si>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</si>
  <si>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</si>
  <si>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</si>
  <si>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</si>
  <si>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</si>
  <si>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</si>
  <si>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</si>
  <si>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</si>
  <si>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</si>
  <si>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</si>
  <si>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</si>
  <si>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</si>
  <si>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</si>
  <si>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</si>
  <si>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</si>
  <si>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</si>
  <si>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</si>
  <si>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</si>
  <si>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</si>
  <si>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</si>
  <si>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</si>
  <si>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</si>
  <si>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</si>
  <si>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</si>
  <si>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</si>
  <si>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</si>
  <si>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</si>
  <si>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</si>
  <si>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</si>
  <si>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</si>
  <si>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</si>
  <si>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</si>
  <si>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</si>
  <si>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</si>
  <si>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</si>
  <si>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</si>
  <si>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</si>
  <si>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</si>
  <si>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</si>
  <si>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</si>
  <si>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</si>
  <si>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</si>
  <si>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</si>
  <si>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</si>
  <si>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</si>
  <si>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</si>
  <si>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</si>
  <si>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</si>
  <si>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</si>
  <si>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</si>
  <si>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</si>
  <si>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</si>
  <si>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</si>
  <si>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</si>
  <si>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</si>
  <si>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</si>
  <si>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</si>
  <si>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</si>
  <si>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</si>
  <si>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</si>
  <si>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</si>
  <si>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</si>
  <si>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</si>
  <si>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</si>
  <si>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</si>
  <si>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</si>
  <si>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</si>
  <si>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</si>
  <si>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</si>
  <si>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</si>
  <si>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</si>
  <si>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</si>
  <si>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</si>
  <si>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</si>
  <si>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</si>
  <si>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</si>
  <si>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</si>
  <si>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</si>
  <si>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</si>
  <si>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</si>
  <si>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</si>
  <si>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</si>
  <si>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</si>
  <si>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</si>
  <si>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</si>
  <si>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</si>
  <si>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</si>
  <si>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</si>
  <si>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</si>
  <si>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</si>
  <si>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</si>
  <si>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</si>
  <si>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</si>
  <si>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</si>
  <si>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</si>
  <si>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</si>
  <si>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</si>
  <si>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</si>
  <si>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</si>
  <si>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</si>
  <si>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</si>
  <si>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</si>
  <si>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</si>
  <si>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</si>
  <si>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</si>
  <si>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</si>
  <si>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</si>
  <si>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</si>
  <si>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</si>
  <si>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</si>
  <si>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</si>
  <si>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</si>
  <si>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</si>
  <si>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</si>
  <si>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</si>
  <si>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</si>
  <si>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</si>
  <si>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</si>
  <si>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</si>
  <si>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</si>
  <si>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</si>
  <si>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</si>
  <si>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</si>
  <si>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</si>
  <si>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</si>
  <si>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</si>
  <si>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</si>
  <si>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</si>
  <si>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</si>
  <si>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</si>
  <si>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</si>
  <si>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</si>
  <si>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</si>
  <si>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</si>
  <si>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</si>
  <si>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</si>
  <si>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</si>
  <si>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</si>
  <si>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</si>
  <si>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</si>
  <si>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</si>
  <si>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</si>
  <si>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</si>
  <si>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</si>
  <si>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</si>
  <si>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</si>
  <si>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</si>
  <si>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</si>
  <si>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</si>
  <si>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</si>
  <si>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</si>
  <si>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</si>
  <si>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</si>
  <si>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</si>
  <si>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</si>
  <si>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</si>
  <si>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</si>
  <si>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</si>
  <si>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</si>
  <si>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</si>
  <si>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</si>
  <si>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</si>
  <si>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</si>
  <si>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</si>
  <si>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</si>
  <si>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</si>
  <si>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</si>
  <si>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</si>
  <si>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</si>
  <si>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</si>
  <si>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</si>
  <si>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</si>
  <si>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</si>
  <si>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</si>
  <si>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</si>
  <si>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</si>
  <si>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</si>
  <si>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</si>
  <si>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</si>
  <si>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</si>
  <si>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</si>
  <si>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</si>
  <si>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</si>
  <si>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</si>
  <si>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</si>
  <si>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</si>
  <si>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</si>
  <si>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</si>
  <si>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</si>
  <si>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</si>
  <si>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</si>
  <si>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</si>
  <si>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</si>
  <si>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</si>
  <si>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</si>
  <si>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</si>
  <si>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</si>
  <si>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</si>
  <si>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</si>
  <si>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</si>
  <si>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</si>
  <si>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</si>
  <si>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</si>
  <si>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</si>
  <si>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</si>
  <si>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</si>
  <si>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</si>
  <si>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</si>
  <si>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</si>
  <si>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</si>
  <si>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</si>
  <si>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</si>
  <si>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</si>
  <si>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</si>
  <si>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</si>
  <si>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</si>
  <si>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</si>
  <si>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</si>
  <si>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</si>
  <si>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</si>
  <si>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</si>
  <si>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</si>
  <si>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</si>
  <si>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</si>
  <si>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</si>
  <si>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</si>
  <si>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</si>
  <si>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</si>
  <si>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</si>
  <si>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</si>
  <si>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</si>
  <si>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</si>
  <si>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</si>
  <si>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</si>
  <si>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</si>
  <si>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</si>
  <si>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</si>
  <si>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</si>
  <si>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</si>
  <si>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</si>
  <si>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</si>
  <si>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</si>
  <si>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</si>
  <si>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</si>
  <si>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</si>
  <si>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</si>
  <si>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</si>
  <si>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</si>
  <si>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</si>
  <si>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</si>
  <si>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</si>
  <si>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</si>
  <si>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</si>
  <si>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</si>
  <si>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</si>
  <si>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</si>
  <si>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</si>
  <si>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</si>
  <si>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</si>
  <si>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</si>
  <si>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</si>
  <si>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</si>
  <si>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</si>
  <si>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</si>
  <si>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</si>
  <si>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</si>
  <si>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</si>
  <si>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</si>
  <si>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</si>
  <si>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</si>
  <si>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</si>
  <si>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</si>
  <si>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</si>
  <si>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</si>
  <si>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</si>
  <si>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</si>
  <si>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</si>
  <si>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</si>
  <si>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</si>
  <si>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</si>
  <si>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</si>
  <si>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</si>
  <si>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</si>
  <si>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</si>
  <si>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</si>
  <si>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</si>
  <si>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</si>
  <si>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</si>
  <si>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</si>
  <si>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</si>
  <si>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</si>
  <si>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</si>
  <si>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</si>
  <si>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</si>
  <si>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</si>
  <si>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</si>
  <si>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</si>
  <si>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</si>
  <si>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</si>
  <si>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</si>
  <si>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</si>
  <si>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</si>
  <si>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</si>
  <si>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</si>
  <si>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</si>
  <si>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</si>
  <si>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</si>
  <si>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</si>
  <si>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</si>
  <si>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</si>
  <si>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</si>
  <si>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</si>
  <si>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</si>
  <si>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</si>
  <si>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</si>
  <si>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</si>
  <si>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</si>
  <si>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</si>
  <si>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</si>
  <si>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</si>
  <si>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</si>
  <si>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</si>
  <si>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</si>
  <si>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</si>
  <si>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</si>
  <si>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</si>
  <si>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</si>
  <si>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</si>
  <si>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</si>
  <si>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</si>
  <si>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</si>
  <si>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</si>
  <si>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</si>
  <si>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</si>
  <si>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</si>
  <si>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</si>
  <si>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</si>
  <si>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</si>
  <si>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</si>
  <si>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</si>
  <si>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</si>
  <si>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</si>
  <si>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</si>
  <si>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</si>
  <si>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</si>
  <si>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</si>
  <si>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</si>
  <si>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</si>
  <si>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</si>
  <si>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</si>
  <si>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</si>
  <si>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</si>
  <si>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</si>
  <si>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</si>
  <si>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</si>
  <si>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</si>
  <si>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</si>
  <si>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</si>
  <si>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</si>
  <si>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</si>
  <si>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</si>
  <si>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</si>
  <si>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</si>
  <si>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</si>
  <si>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</si>
  <si>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</si>
  <si>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</si>
  <si>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</si>
  <si>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</si>
  <si>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</si>
  <si>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</si>
  <si>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</si>
  <si>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</si>
  <si>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</si>
  <si>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</si>
  <si>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</si>
  <si>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</si>
  <si>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</si>
  <si>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</si>
  <si>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</si>
  <si>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</si>
  <si>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</si>
  <si>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</si>
  <si>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</si>
  <si>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</si>
  <si>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</si>
  <si>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</si>
  <si>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</si>
  <si>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</si>
  <si>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</si>
  <si>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</si>
  <si>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</si>
  <si>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</si>
  <si>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</si>
  <si>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</si>
  <si>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</si>
  <si>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</si>
  <si>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</si>
  <si>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</si>
  <si>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</si>
  <si>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</si>
  <si>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</si>
  <si>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</si>
  <si>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</si>
  <si>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</si>
  <si>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</si>
  <si>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</si>
  <si>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</si>
  <si>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</si>
  <si>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</si>
  <si>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</si>
  <si>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</si>
  <si>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</si>
  <si>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</si>
  <si>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</si>
  <si>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</si>
  <si>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</si>
  <si>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</si>
  <si>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</si>
  <si>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</si>
  <si>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</si>
  <si>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</si>
  <si>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</si>
  <si>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</si>
  <si>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</si>
  <si>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</si>
  <si>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</si>
  <si>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</si>
  <si>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</si>
  <si>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</si>
  <si>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</si>
  <si>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</si>
  <si>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</si>
  <si>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</si>
  <si>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</si>
  <si>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</si>
  <si>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</si>
  <si>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</si>
  <si>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</si>
  <si>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</si>
  <si>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</si>
  <si>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</si>
  <si>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</si>
  <si>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</si>
  <si>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</si>
  <si>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</si>
  <si>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</si>
  <si>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</si>
  <si>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</si>
  <si>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</si>
  <si>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</si>
  <si>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</si>
  <si>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</si>
  <si>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</si>
  <si>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</si>
  <si>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</si>
  <si>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</si>
  <si>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</si>
  <si>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</si>
  <si>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</si>
  <si>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</si>
  <si>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</si>
  <si>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</si>
  <si>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</si>
  <si>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</si>
  <si>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</si>
  <si>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</si>
  <si>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</si>
  <si>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</si>
  <si>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</si>
  <si>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</si>
  <si>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</si>
  <si>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</si>
  <si>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</si>
  <si>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</si>
  <si>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</si>
  <si>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</si>
  <si>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</si>
  <si>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</si>
  <si>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</si>
  <si>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</si>
  <si>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</si>
  <si>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</si>
  <si>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</si>
  <si>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</si>
  <si>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</si>
  <si>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</si>
  <si>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</si>
  <si>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</si>
  <si>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</si>
  <si>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</si>
  <si>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</si>
  <si>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</si>
  <si>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</si>
  <si>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</si>
  <si>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</si>
  <si>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</si>
  <si>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</si>
  <si>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</si>
  <si>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</si>
  <si>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</si>
  <si>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</si>
  <si>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</si>
  <si>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</si>
  <si>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</si>
  <si>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</si>
  <si>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</si>
  <si>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</si>
  <si>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</si>
  <si>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</si>
  <si>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</si>
  <si>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</si>
  <si>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</si>
  <si>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</si>
  <si>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</si>
  <si>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</si>
  <si>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</si>
  <si>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</si>
  <si>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</si>
  <si>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</si>
  <si>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</si>
  <si>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</si>
  <si>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</si>
  <si>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</si>
  <si>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</si>
  <si>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</si>
  <si>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</si>
  <si>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</si>
  <si>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</si>
  <si>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</si>
  <si>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</si>
  <si>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</si>
  <si>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</si>
  <si>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</si>
  <si>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</si>
  <si>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</si>
  <si>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</si>
  <si>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</si>
  <si>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</si>
  <si>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</si>
  <si>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</si>
  <si>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</si>
  <si>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</si>
  <si>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</si>
  <si>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</si>
  <si>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</si>
  <si>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</si>
  <si>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</si>
  <si>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</si>
  <si>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</si>
  <si>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</si>
  <si>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</si>
  <si>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</si>
  <si>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</si>
  <si>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</si>
  <si>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</si>
  <si>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</si>
  <si>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</si>
  <si>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</si>
  <si>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</si>
  <si>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</si>
  <si>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</si>
  <si>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</si>
  <si>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</si>
  <si>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</si>
  <si>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</si>
  <si>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</si>
  <si>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</si>
  <si>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</si>
  <si>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</si>
  <si>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</si>
  <si>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</si>
  <si>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</si>
  <si>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</si>
  <si>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</si>
  <si>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</si>
  <si>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</si>
  <si>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</si>
  <si>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</si>
  <si>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</si>
  <si>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</si>
  <si>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</si>
  <si>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</si>
  <si>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</si>
  <si>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</si>
  <si>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</si>
  <si>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</si>
  <si>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</si>
  <si>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</si>
  <si>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</si>
  <si>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</si>
  <si>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</si>
  <si>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</si>
  <si>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</si>
  <si>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</si>
  <si>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</si>
  <si>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</si>
  <si>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</si>
  <si>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</si>
  <si>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</si>
  <si>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</si>
  <si>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</si>
  <si>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</si>
  <si>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</si>
  <si>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</si>
  <si>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</si>
  <si>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</si>
  <si>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</si>
  <si>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</si>
  <si>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</si>
  <si>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</si>
  <si>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</si>
  <si>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</si>
  <si>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</si>
  <si>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</si>
  <si>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</si>
  <si>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</si>
  <si>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</si>
  <si>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</si>
  <si>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</si>
  <si>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</si>
  <si>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</si>
  <si>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</si>
  <si>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</si>
  <si>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</si>
  <si>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</si>
  <si>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</si>
  <si>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</si>
  <si>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</si>
  <si>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</si>
  <si>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</si>
  <si>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</si>
  <si>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</si>
  <si>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</si>
  <si>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</si>
  <si>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</si>
  <si>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</si>
  <si>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</si>
  <si>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</si>
  <si>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</si>
  <si>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</si>
  <si>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</si>
  <si>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</si>
  <si>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</si>
  <si>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</si>
  <si>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</si>
  <si>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</si>
  <si>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</si>
  <si>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</si>
  <si>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</si>
  <si>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</si>
  <si>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</si>
  <si>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</si>
  <si>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</si>
  <si>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</si>
  <si>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</si>
  <si>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</si>
  <si>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</si>
  <si>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</si>
  <si>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</si>
  <si>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</si>
  <si>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</si>
  <si>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</si>
  <si>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</si>
  <si>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</si>
  <si>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</si>
  <si>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</si>
  <si>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</si>
  <si>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</si>
  <si>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</si>
  <si>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</si>
  <si>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</si>
  <si>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</si>
  <si>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</si>
  <si>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</si>
  <si>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</si>
  <si>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</si>
  <si>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</si>
  <si>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</si>
  <si>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</si>
  <si>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</si>
  <si>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</si>
  <si>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</si>
  <si>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</si>
  <si>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</si>
  <si>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</si>
  <si>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</si>
  <si>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</si>
  <si>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</si>
  <si>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</si>
  <si>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</si>
  <si>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</si>
  <si>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</si>
  <si>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</si>
  <si>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</si>
  <si>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</si>
  <si>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</si>
  <si>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</si>
  <si>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</si>
  <si>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</si>
  <si>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</si>
  <si>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</si>
  <si>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</si>
  <si>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</si>
  <si>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</si>
  <si>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</si>
  <si>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</si>
  <si>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</si>
  <si>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</si>
  <si>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</si>
  <si>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</si>
  <si>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</si>
  <si>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</si>
  <si>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</si>
  <si>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</si>
  <si>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</si>
  <si>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</si>
  <si>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</si>
  <si>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</si>
  <si>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</si>
  <si>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</si>
  <si>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</si>
  <si>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</si>
  <si>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</si>
  <si>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</si>
  <si>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</si>
  <si>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</si>
  <si>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</si>
  <si>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</si>
  <si>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</si>
  <si>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</si>
  <si>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</si>
  <si>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</si>
  <si>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</si>
  <si>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</si>
  <si>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</si>
  <si>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</si>
  <si>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</si>
  <si>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</si>
  <si>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</si>
  <si>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</si>
  <si>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</si>
  <si>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</si>
  <si>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</si>
  <si>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</si>
  <si>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</si>
  <si>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</si>
  <si>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</si>
  <si>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</si>
  <si>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</si>
  <si>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</si>
  <si>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</si>
  <si>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</si>
  <si>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</si>
  <si>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</si>
  <si>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</si>
  <si>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</si>
  <si>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</si>
  <si>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</si>
  <si>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</si>
  <si>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</si>
  <si>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</si>
  <si>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</si>
  <si>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</si>
  <si>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</si>
  <si>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</si>
  <si>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</si>
  <si>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</si>
  <si>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</si>
  <si>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</si>
  <si>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</si>
  <si>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</si>
  <si>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</si>
  <si>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</si>
  <si>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</si>
  <si>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</si>
  <si>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</si>
  <si>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</si>
  <si>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</si>
  <si>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</si>
  <si>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</si>
  <si>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</si>
  <si>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</si>
  <si>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</si>
  <si>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</si>
  <si>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</si>
  <si>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</si>
  <si>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</si>
  <si>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</si>
  <si>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</si>
  <si>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</si>
  <si>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</si>
  <si>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</si>
  <si>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</si>
  <si>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</si>
  <si>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</si>
  <si>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</si>
  <si>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</si>
  <si>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</si>
  <si>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</si>
  <si>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</si>
  <si>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</si>
  <si>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</si>
  <si>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</si>
  <si>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</si>
  <si>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</si>
  <si>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</si>
  <si>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</si>
  <si>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</si>
  <si>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</si>
  <si>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</si>
  <si>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</si>
  <si>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</si>
  <si>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</si>
  <si>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</si>
  <si>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</si>
  <si>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</si>
  <si>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</si>
  <si>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</si>
  <si>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</si>
  <si>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</si>
  <si>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</si>
  <si>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</si>
  <si>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</si>
  <si>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</si>
  <si>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</si>
  <si>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</si>
  <si>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</si>
  <si>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</si>
  <si>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</si>
  <si>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</si>
  <si>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</si>
  <si>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</si>
  <si>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</si>
  <si>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</si>
  <si>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</si>
  <si>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</si>
  <si>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</si>
  <si>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</si>
  <si>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</si>
  <si>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</si>
  <si>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</si>
  <si>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</si>
  <si>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</si>
  <si>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</si>
  <si>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</si>
  <si>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</si>
  <si>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</si>
  <si>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</si>
  <si>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</si>
  <si>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</si>
  <si>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</si>
  <si>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</si>
  <si>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</si>
  <si>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</si>
  <si>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</si>
  <si>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</si>
  <si>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</si>
  <si>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</si>
  <si>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</si>
  <si>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</si>
  <si>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</si>
  <si>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</si>
  <si>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</si>
  <si>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</si>
  <si>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</si>
  <si>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</si>
  <si>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</si>
  <si>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</si>
  <si>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</si>
  <si>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</si>
  <si>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</si>
  <si>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</si>
  <si>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</si>
  <si>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</si>
  <si>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</si>
  <si>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</si>
  <si>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</si>
  <si>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</si>
  <si>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</si>
  <si>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</si>
  <si>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</si>
  <si>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</si>
  <si>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</si>
  <si>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</si>
  <si>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</si>
  <si>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</si>
  <si>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</si>
  <si>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</si>
  <si>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</si>
  <si>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</si>
  <si>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</si>
  <si>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</si>
  <si>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</si>
  <si>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</si>
  <si>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</si>
  <si>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</si>
  <si>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</si>
  <si>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</si>
  <si>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</si>
  <si>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</si>
  <si>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</si>
  <si>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</si>
  <si>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</si>
  <si>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</si>
  <si>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</si>
  <si>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</si>
  <si>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</si>
  <si>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</si>
  <si>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</si>
  <si>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</si>
  <si>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</si>
  <si>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</si>
  <si>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</si>
  <si>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</si>
  <si>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</si>
  <si>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</si>
  <si>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</si>
  <si>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</si>
  <si>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</si>
  <si>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</si>
  <si>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</si>
  <si>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</si>
  <si>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</si>
  <si>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</si>
  <si>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</si>
  <si>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</si>
  <si>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</si>
  <si>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</si>
  <si>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</si>
  <si>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</si>
  <si>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</si>
  <si>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</si>
  <si>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</si>
  <si>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</si>
  <si>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</si>
  <si>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</si>
  <si>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</si>
  <si>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</si>
  <si>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</si>
  <si>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</si>
  <si>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</si>
  <si>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</si>
  <si>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</si>
  <si>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</si>
  <si>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</si>
  <si>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</si>
  <si>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</si>
  <si>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</si>
  <si>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</si>
  <si>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</si>
  <si>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</si>
  <si>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</si>
  <si>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</si>
  <si>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</si>
  <si>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</si>
  <si>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</si>
  <si>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</si>
  <si>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</si>
  <si>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</si>
  <si>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</si>
  <si>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</si>
  <si>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</si>
  <si>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</si>
  <si>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</si>
  <si>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</si>
  <si>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</si>
  <si>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</si>
  <si>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</si>
  <si>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</si>
  <si>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</si>
  <si>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</si>
  <si>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</si>
  <si>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</si>
  <si>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</si>
  <si>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</si>
  <si>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</si>
  <si>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</si>
  <si>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</si>
  <si>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</si>
  <si>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</si>
  <si>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</si>
  <si>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</si>
  <si>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</si>
  <si>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</si>
  <si>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</si>
  <si>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</si>
  <si>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</si>
  <si>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</si>
  <si>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</si>
  <si>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</si>
  <si>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</si>
  <si>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</si>
  <si>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</si>
  <si>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</si>
  <si>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</si>
  <si>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</si>
  <si>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</si>
  <si>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</si>
  <si>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</si>
  <si>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</si>
  <si>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</si>
  <si>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</si>
  <si>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</si>
  <si>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</si>
  <si>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</si>
  <si>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</si>
  <si>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</si>
  <si>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</si>
  <si>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</si>
  <si>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</si>
  <si>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</si>
  <si>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</si>
  <si>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</si>
  <si>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</si>
  <si>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</si>
  <si>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</si>
  <si>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</si>
  <si>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</si>
  <si>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</si>
  <si>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</si>
  <si>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</si>
  <si>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</si>
  <si>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</si>
  <si>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</si>
  <si>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</si>
  <si>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</si>
  <si>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</si>
  <si>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</si>
  <si>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</si>
  <si>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</si>
  <si>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</si>
  <si>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</si>
  <si>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</si>
  <si>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</si>
  <si>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</si>
  <si>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</si>
  <si>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</si>
  <si>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</si>
  <si>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</si>
  <si>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</si>
  <si>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</si>
  <si>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</si>
  <si>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</si>
  <si>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</si>
  <si>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</si>
  <si>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</si>
  <si>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</si>
  <si>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</si>
  <si>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</si>
  <si>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</si>
  <si>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</si>
  <si>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</si>
  <si>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</si>
  <si>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</si>
  <si>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</si>
  <si>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</si>
  <si>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</si>
  <si>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</si>
  <si>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</si>
  <si>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</si>
  <si>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</si>
  <si>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</si>
  <si>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</si>
  <si>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</si>
  <si>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</si>
  <si>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</si>
  <si>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</si>
  <si>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</si>
  <si>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</si>
  <si>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</si>
  <si>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</si>
  <si>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</si>
  <si>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</si>
  <si>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</si>
  <si>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</si>
  <si>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</si>
  <si>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</si>
  <si>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</si>
  <si>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</si>
  <si>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</si>
  <si>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</si>
  <si>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</si>
  <si>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</si>
  <si>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</si>
  <si>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</si>
  <si>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</si>
  <si>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</si>
  <si>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</si>
  <si>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</si>
  <si>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</si>
  <si>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</si>
  <si>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</si>
  <si>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</si>
  <si>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</si>
  <si>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</si>
  <si>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</si>
  <si>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</si>
  <si>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</si>
  <si>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</si>
  <si>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</si>
  <si>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</si>
  <si>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</si>
  <si>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</si>
  <si>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</si>
  <si>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</si>
  <si>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</si>
  <si>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</si>
  <si>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</si>
  <si>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</si>
  <si>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</si>
  <si>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</si>
  <si>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</si>
  <si>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</si>
  <si>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</si>
  <si>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</si>
  <si>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</si>
  <si>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</si>
  <si>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</si>
  <si>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</si>
  <si>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</si>
  <si>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</si>
  <si>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</si>
  <si>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</si>
  <si>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</si>
  <si>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</si>
  <si>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</si>
  <si>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</si>
  <si>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</si>
  <si>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</si>
  <si>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</si>
  <si>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</si>
  <si>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</si>
  <si>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</si>
  <si>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</si>
  <si>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</si>
  <si>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</si>
  <si>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</si>
  <si>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</si>
  <si>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</si>
  <si>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</si>
  <si>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</si>
  <si>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</si>
  <si>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</si>
  <si>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</si>
  <si>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</si>
  <si>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</si>
  <si>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</si>
  <si>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</si>
  <si>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</si>
  <si>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</si>
  <si>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</si>
  <si>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</si>
  <si>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</si>
  <si>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</si>
  <si>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</si>
  <si>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</si>
  <si>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</si>
  <si>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</si>
  <si>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</si>
  <si>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</si>
  <si>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</si>
  <si>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</si>
  <si>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</si>
  <si>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</si>
  <si>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</si>
  <si>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</si>
  <si>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</si>
  <si>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</si>
  <si>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</si>
  <si>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</si>
  <si>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</si>
  <si>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</si>
  <si>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</si>
  <si>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</si>
  <si>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</si>
  <si>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</si>
  <si>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</si>
  <si>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</si>
  <si>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</si>
  <si>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</si>
  <si>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</si>
  <si>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</si>
  <si>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</si>
  <si>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</si>
  <si>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</si>
  <si>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</si>
  <si>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</si>
  <si>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</si>
  <si>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</si>
  <si>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</si>
  <si>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</si>
  <si>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</si>
  <si>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</si>
  <si>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</si>
  <si>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</si>
  <si>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</si>
  <si>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</si>
  <si>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</si>
  <si>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</si>
  <si>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</si>
  <si>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</si>
  <si>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</si>
  <si>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</si>
  <si>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</si>
  <si>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</si>
  <si>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</si>
  <si>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</si>
  <si>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</si>
  <si>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</si>
  <si>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</si>
  <si>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</si>
  <si>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</si>
  <si>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</si>
  <si>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</si>
  <si>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</si>
  <si>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</si>
  <si>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</si>
  <si>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</si>
  <si>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</si>
  <si>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</si>
  <si>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</si>
  <si>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</si>
  <si>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</si>
  <si>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</si>
  <si>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</si>
  <si>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</si>
  <si>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</si>
  <si>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</si>
  <si>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</si>
  <si>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</si>
  <si>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</si>
  <si>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</si>
  <si>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</si>
  <si>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</si>
  <si>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</si>
  <si>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</si>
  <si>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</si>
  <si>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</si>
  <si>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</si>
  <si>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</si>
  <si>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</si>
  <si>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</si>
  <si>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</si>
  <si>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</si>
  <si>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</si>
  <si>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</si>
  <si>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</si>
  <si>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</si>
  <si>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</si>
  <si>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</si>
  <si>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</si>
  <si>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</si>
  <si>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</si>
  <si>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</si>
  <si>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</si>
  <si>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</si>
  <si>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</si>
  <si>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</si>
  <si>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</si>
  <si>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</si>
  <si>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</si>
  <si>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</si>
  <si>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</si>
  <si>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</si>
  <si>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</si>
  <si>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</si>
  <si>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</si>
  <si>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</si>
  <si>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</si>
  <si>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</si>
  <si>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</si>
  <si>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</si>
  <si>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</si>
  <si>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</si>
  <si>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</si>
  <si>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</si>
  <si>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</si>
  <si>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</si>
  <si>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</si>
  <si>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</si>
  <si>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</si>
  <si>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</si>
  <si>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</si>
  <si>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</si>
  <si>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</si>
  <si>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</si>
  <si>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</si>
  <si>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</si>
  <si>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</si>
  <si>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</si>
  <si>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</si>
  <si>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</si>
  <si>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</si>
  <si>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</si>
  <si>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</si>
  <si>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</si>
  <si>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</si>
  <si>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</si>
  <si>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</si>
  <si>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</si>
  <si>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</si>
  <si>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</si>
  <si>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</si>
  <si>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</si>
  <si>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</si>
  <si>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</si>
  <si>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</si>
  <si>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</si>
  <si>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</si>
  <si>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</si>
  <si>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</si>
  <si>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</si>
  <si>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</si>
  <si>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</si>
  <si>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</si>
  <si>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</si>
  <si>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</si>
  <si>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</si>
  <si>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</si>
  <si>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</si>
  <si>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</si>
  <si>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</si>
  <si>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</si>
  <si>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</si>
  <si>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</si>
  <si>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</si>
  <si>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</si>
  <si>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</si>
  <si>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</si>
  <si>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</si>
  <si>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</si>
  <si>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</si>
  <si>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</si>
  <si>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</si>
  <si>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</si>
  <si>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</si>
  <si>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</si>
  <si>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</si>
  <si>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</si>
  <si>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</si>
  <si>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</si>
  <si>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</si>
  <si>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</si>
  <si>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</si>
  <si>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</si>
  <si>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</si>
  <si>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</si>
  <si>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</si>
  <si>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</si>
  <si>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</si>
  <si>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</si>
  <si>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</si>
  <si>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</si>
  <si>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</si>
  <si>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</si>
  <si>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</si>
  <si>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</si>
  <si>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</si>
  <si>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</si>
  <si>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</si>
  <si>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</si>
  <si>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</si>
  <si>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</si>
  <si>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</si>
  <si>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</si>
  <si>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</si>
  <si>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</si>
  <si>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</si>
  <si>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</si>
  <si>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</si>
  <si>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</si>
  <si>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</si>
  <si>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</si>
  <si>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</si>
  <si>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</si>
  <si>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</si>
  <si>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</si>
  <si>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</si>
  <si>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</si>
  <si>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</si>
  <si>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</si>
  <si>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</si>
  <si>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</si>
  <si>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</si>
  <si>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</si>
  <si>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</si>
  <si>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</si>
  <si>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</si>
  <si>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</si>
  <si>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</si>
  <si>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</si>
  <si>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</si>
  <si>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</si>
  <si>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</si>
  <si>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</si>
  <si>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</si>
  <si>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</si>
  <si>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</si>
  <si>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</si>
  <si>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</si>
  <si>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</si>
  <si>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</si>
  <si>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</si>
  <si>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</si>
  <si>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</si>
  <si>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</si>
  <si>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</si>
  <si>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</si>
  <si>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</si>
  <si>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</si>
  <si>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</si>
  <si>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</si>
  <si>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</si>
  <si>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</si>
  <si>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</si>
  <si>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</si>
  <si>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</si>
  <si>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</si>
  <si>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</si>
  <si>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</si>
  <si>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</si>
  <si>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</si>
  <si>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</si>
  <si>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</si>
  <si>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</si>
  <si>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</si>
  <si>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</si>
  <si>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</si>
  <si>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</si>
  <si>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</si>
  <si>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</si>
  <si>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</si>
  <si>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</si>
  <si>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</si>
  <si>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</si>
  <si>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</si>
  <si>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</si>
  <si>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</si>
  <si>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</si>
  <si>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</si>
  <si>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</si>
  <si>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</si>
  <si>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</si>
  <si>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</si>
  <si>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</si>
  <si>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</si>
  <si>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</si>
  <si>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</si>
  <si>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</si>
  <si>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</si>
  <si>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</si>
  <si>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</si>
  <si>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</si>
  <si>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</si>
  <si>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</si>
  <si>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</si>
  <si>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</si>
  <si>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</si>
  <si>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</si>
  <si>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</si>
  <si>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</si>
  <si>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</si>
  <si>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</si>
  <si>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</si>
  <si>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</si>
  <si>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</si>
  <si>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</si>
  <si>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</si>
  <si>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</si>
  <si>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</si>
  <si>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</si>
  <si>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</si>
  <si>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</si>
  <si>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</si>
  <si>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</si>
  <si>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</si>
  <si>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</si>
  <si>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</si>
  <si>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</si>
  <si>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</si>
  <si>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</si>
  <si>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</si>
  <si>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</si>
  <si>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</si>
  <si>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</si>
  <si>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</si>
  <si>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</si>
  <si>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</si>
  <si>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</si>
  <si>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</si>
  <si>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</si>
  <si>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</si>
  <si>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</si>
  <si>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</si>
  <si>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</si>
  <si>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</si>
  <si>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</si>
  <si>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</si>
  <si>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</si>
  <si>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</si>
  <si>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</si>
  <si>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</si>
  <si>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</si>
  <si>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</si>
  <si>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</si>
  <si>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</si>
  <si>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</si>
  <si>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</si>
  <si>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</si>
  <si>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</si>
  <si>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</si>
  <si>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</si>
  <si>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</si>
  <si>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</si>
  <si>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</si>
  <si>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</si>
  <si>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</si>
  <si>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</si>
  <si>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</si>
  <si>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</si>
  <si>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</si>
  <si>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</si>
  <si>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</si>
  <si>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</si>
  <si>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</si>
  <si>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</si>
  <si>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</si>
  <si>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</si>
  <si>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</si>
  <si>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</si>
  <si>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</si>
  <si>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</si>
  <si>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</si>
  <si>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</si>
  <si>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</si>
  <si>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</si>
  <si>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</si>
  <si>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</si>
  <si>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</si>
  <si>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</si>
  <si>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</si>
  <si>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</si>
  <si>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</si>
  <si>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</si>
  <si>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</si>
  <si>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</si>
  <si>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</si>
  <si>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</si>
  <si>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</si>
  <si>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</si>
  <si>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</si>
  <si>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</si>
  <si>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</si>
  <si>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</si>
  <si>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</si>
  <si>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</si>
  <si>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</si>
  <si>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</si>
  <si>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</si>
  <si>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</si>
  <si>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</si>
  <si>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</si>
  <si>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</si>
  <si>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</si>
  <si>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</si>
  <si>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</si>
  <si>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</si>
  <si>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</si>
  <si>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</si>
  <si>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</si>
  <si>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</si>
  <si>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</si>
  <si>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</si>
  <si>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</si>
  <si>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</si>
  <si>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</si>
  <si>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</si>
  <si>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</si>
  <si>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</si>
  <si>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</si>
  <si>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</si>
  <si>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</si>
  <si>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</si>
  <si>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</si>
  <si>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</si>
  <si>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</si>
  <si>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</si>
  <si>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</si>
  <si>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</si>
  <si>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</si>
  <si>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</si>
  <si>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</si>
  <si>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</si>
  <si>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</si>
  <si>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</si>
  <si>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</si>
  <si>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</si>
  <si>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</si>
  <si>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</si>
  <si>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</si>
  <si>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</si>
  <si>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</si>
  <si>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</si>
  <si>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</si>
  <si>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</si>
  <si>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</si>
  <si>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</si>
  <si>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</si>
  <si>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</si>
  <si>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</si>
  <si>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</si>
  <si>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</si>
  <si>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</si>
  <si>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</si>
  <si>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</si>
  <si>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</si>
  <si>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</si>
  <si>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</si>
  <si>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</si>
  <si>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</si>
  <si>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</si>
  <si>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</si>
  <si>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</si>
  <si>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</si>
  <si>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</si>
  <si>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</si>
  <si>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</si>
  <si>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</si>
  <si>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</si>
  <si>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</si>
  <si>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</si>
  <si>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</si>
  <si>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</si>
  <si>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</si>
  <si>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</si>
  <si>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</si>
  <si>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</si>
  <si>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</si>
  <si>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</si>
  <si>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</si>
  <si>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</si>
  <si>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</si>
  <si>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</si>
  <si>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</si>
  <si>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</si>
  <si>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</si>
  <si>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</si>
  <si>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</si>
  <si>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</si>
  <si>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</si>
  <si>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</si>
  <si>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</si>
  <si>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</si>
  <si>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</si>
  <si>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</si>
  <si>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</si>
  <si>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</si>
  <si>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</si>
  <si>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</si>
  <si>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</si>
  <si>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</si>
  <si>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</si>
  <si>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</si>
  <si>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</si>
  <si>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</si>
  <si>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</si>
  <si>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</si>
  <si>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</si>
  <si>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</si>
  <si>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</si>
  <si>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</si>
  <si>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</si>
  <si>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</si>
  <si>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</si>
  <si>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</si>
  <si>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</si>
  <si>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</si>
  <si>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</si>
  <si>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</si>
  <si>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</si>
  <si>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</si>
  <si>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</si>
  <si>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</si>
  <si>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</si>
  <si>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</si>
  <si>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</si>
  <si>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</si>
  <si>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</si>
  <si>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</si>
  <si>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</si>
  <si>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</si>
  <si>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</si>
  <si>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</si>
  <si>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</si>
  <si>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</si>
  <si>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</si>
  <si>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</si>
  <si>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</si>
  <si>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</si>
  <si>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</si>
  <si>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</si>
  <si>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</si>
  <si>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</si>
  <si>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</si>
  <si>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</si>
  <si>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</si>
  <si>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</si>
  <si>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</si>
  <si>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</si>
  <si>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</si>
  <si>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</si>
  <si>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</si>
  <si>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</si>
  <si>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</si>
  <si>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</si>
  <si>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</si>
  <si>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</si>
  <si>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</si>
  <si>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</si>
  <si>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</si>
  <si>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</si>
  <si>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</si>
  <si>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</si>
  <si>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</si>
  <si>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</si>
  <si>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</si>
  <si>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</si>
  <si>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</si>
  <si>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</si>
  <si>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</si>
  <si>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</si>
  <si>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</si>
  <si>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</si>
  <si>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</si>
  <si>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</si>
  <si>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</si>
  <si>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</si>
  <si>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</si>
  <si>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</si>
  <si>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</si>
  <si>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</si>
  <si>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</si>
  <si>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</si>
  <si>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</si>
  <si>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</si>
  <si>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</si>
  <si>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</si>
  <si>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</si>
  <si>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</si>
  <si>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</si>
  <si>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</si>
  <si>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</si>
  <si>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</si>
  <si>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</si>
  <si>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</si>
  <si>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</si>
  <si>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</si>
  <si>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</si>
  <si>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</si>
  <si>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</si>
  <si>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</si>
  <si>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</si>
  <si>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</si>
  <si>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</si>
  <si>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</si>
  <si>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</si>
  <si>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</si>
  <si>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</si>
  <si>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</si>
  <si>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</si>
  <si>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</si>
  <si>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</si>
  <si>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</si>
  <si>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</si>
  <si>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</si>
  <si>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</si>
  <si>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</si>
  <si>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</si>
  <si>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</si>
  <si>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</si>
  <si>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</si>
  <si>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</si>
  <si>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</si>
  <si>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</si>
  <si>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</si>
  <si>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</si>
  <si>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</si>
  <si>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</si>
  <si>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</si>
  <si>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</si>
  <si>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</si>
  <si>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</si>
  <si>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</si>
  <si>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</si>
  <si>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</si>
  <si>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</si>
  <si>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</si>
  <si>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</si>
  <si>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</si>
  <si>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</si>
  <si>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</si>
  <si>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</si>
  <si>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</si>
  <si>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</si>
  <si>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</si>
  <si>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</si>
  <si>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</si>
  <si>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</si>
  <si>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</si>
  <si>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</si>
  <si>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</si>
  <si>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</si>
  <si>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</si>
  <si>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</si>
  <si>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</si>
  <si>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</si>
  <si>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</si>
  <si>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</si>
  <si>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</si>
  <si>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</si>
  <si>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</si>
  <si>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</si>
  <si>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</si>
  <si>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</si>
  <si>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</si>
  <si>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</si>
  <si>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</si>
  <si>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</si>
  <si>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</si>
  <si>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</si>
  <si>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</si>
  <si>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</si>
  <si>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</si>
  <si>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</si>
  <si>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</si>
  <si>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</si>
  <si>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</si>
  <si>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</si>
  <si>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</si>
  <si>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</si>
  <si>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</si>
  <si>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</si>
  <si>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</si>
  <si>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</si>
  <si>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</si>
  <si>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</si>
  <si>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</si>
  <si>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</si>
  <si>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</si>
  <si>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</si>
  <si>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</si>
  <si>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</si>
  <si>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</si>
  <si>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</si>
  <si>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</si>
  <si>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</si>
  <si>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</si>
  <si>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</si>
  <si>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</si>
  <si>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</si>
  <si>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</si>
  <si>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</si>
  <si>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</si>
  <si>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</si>
  <si>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</si>
  <si>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</si>
  <si>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</si>
  <si>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</si>
  <si>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</si>
  <si>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</si>
  <si>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</si>
  <si>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</si>
  <si>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</si>
  <si>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</si>
  <si>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</si>
  <si>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</si>
  <si>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</si>
  <si>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</si>
  <si>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</si>
  <si>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</si>
  <si>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</si>
  <si>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</si>
  <si>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</si>
  <si>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</si>
  <si>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</si>
  <si>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</si>
  <si>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</si>
  <si>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</si>
  <si>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</si>
  <si>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</si>
  <si>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</si>
  <si>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</si>
  <si>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</si>
  <si>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</si>
  <si>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</si>
  <si>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</si>
  <si>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</si>
  <si>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</si>
  <si>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</si>
  <si>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</si>
  <si>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</si>
  <si>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</si>
  <si>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</si>
  <si>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</si>
  <si>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</si>
  <si>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</si>
  <si>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</si>
  <si>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</si>
  <si>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</si>
  <si>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</si>
  <si>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</si>
  <si>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</si>
  <si>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</si>
  <si>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</si>
  <si>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</si>
  <si>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</si>
  <si>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</si>
  <si>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</si>
  <si>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</si>
  <si>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</si>
  <si>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</si>
  <si>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</si>
  <si>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</si>
  <si>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</si>
  <si>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</si>
  <si>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</si>
  <si>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</si>
  <si>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</si>
  <si>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</si>
  <si>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</si>
  <si>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</si>
  <si>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</si>
  <si>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</si>
  <si>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</si>
  <si>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</si>
  <si>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</si>
  <si>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</si>
  <si>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</si>
  <si>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</si>
  <si>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</si>
  <si>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</si>
  <si>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</si>
  <si>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</si>
  <si>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</si>
  <si>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</si>
  <si>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</si>
  <si>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</si>
  <si>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</si>
  <si>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</si>
  <si>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</si>
  <si>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</si>
  <si>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</si>
  <si>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</si>
  <si>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</si>
  <si>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</si>
  <si>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</si>
  <si>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</si>
  <si>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</si>
  <si>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</si>
  <si>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</si>
  <si>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</si>
  <si>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</si>
  <si>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</si>
  <si>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</si>
  <si>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</si>
  <si>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</si>
  <si>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</si>
  <si>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</si>
  <si>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</si>
  <si>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</si>
  <si>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</si>
  <si>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</si>
  <si>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</si>
  <si>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</si>
  <si>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</si>
  <si>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</si>
  <si>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</si>
  <si>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</si>
  <si>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</si>
  <si>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</si>
  <si>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</si>
  <si>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</si>
  <si>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</si>
  <si>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</si>
  <si>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</si>
  <si>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</si>
  <si>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</si>
  <si>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</si>
  <si>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</si>
  <si>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</si>
  <si>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</si>
  <si>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</si>
  <si>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</si>
  <si>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</si>
  <si>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</si>
  <si>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</si>
  <si>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</si>
  <si>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</si>
  <si>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</si>
  <si>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</si>
  <si>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</si>
  <si>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</si>
  <si>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</si>
  <si>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</si>
  <si>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</si>
  <si>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</si>
  <si>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</si>
  <si>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</si>
  <si>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</si>
  <si>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</si>
  <si>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</si>
  <si>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</si>
  <si>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</si>
  <si>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</si>
  <si>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</si>
  <si>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</si>
  <si>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</si>
  <si>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</si>
  <si>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</si>
  <si>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</si>
  <si>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</si>
  <si>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</si>
  <si>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</si>
  <si>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</si>
  <si>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</si>
  <si>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</si>
  <si>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</si>
  <si>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</si>
  <si>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</si>
  <si>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</si>
  <si>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</si>
  <si>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</si>
  <si>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</si>
  <si>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</si>
  <si>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</si>
  <si>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</si>
  <si>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</si>
  <si>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</si>
  <si>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</si>
  <si>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</si>
  <si>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</si>
  <si>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</si>
  <si>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</si>
  <si>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</si>
  <si>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</si>
  <si>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</si>
  <si>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</si>
  <si>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</si>
  <si>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</si>
  <si>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</si>
  <si>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</si>
  <si>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</si>
  <si>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</si>
  <si>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</si>
  <si>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</si>
  <si>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</si>
  <si>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</si>
  <si>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</si>
  <si>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</si>
  <si>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</si>
  <si>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</si>
  <si>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</si>
  <si>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</si>
  <si>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</si>
  <si>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</si>
  <si>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</si>
  <si>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</si>
  <si>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</si>
  <si>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</si>
  <si>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</si>
  <si>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</si>
  <si>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</si>
  <si>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</si>
  <si>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</si>
  <si>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</si>
  <si>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</si>
  <si>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</si>
  <si>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</si>
  <si>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</si>
  <si>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</si>
  <si>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</si>
  <si>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</si>
  <si>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</si>
  <si>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</si>
  <si>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</si>
  <si>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</si>
  <si>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</si>
  <si>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</si>
  <si>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</si>
  <si>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</si>
  <si>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</si>
  <si>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</si>
  <si>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</si>
  <si>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</si>
  <si>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</si>
  <si>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</si>
  <si>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</si>
  <si>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</si>
  <si>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</si>
  <si>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</si>
  <si>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</si>
  <si>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</si>
  <si>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</si>
  <si>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</si>
  <si>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</si>
  <si>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</si>
  <si>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</si>
  <si>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</si>
  <si>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</si>
  <si>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</si>
  <si>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</si>
  <si>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</si>
  <si>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</si>
  <si>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</si>
  <si>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</si>
  <si>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</si>
  <si>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</si>
  <si>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</si>
  <si>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</si>
  <si>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</si>
  <si>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</si>
  <si>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</si>
  <si>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</si>
  <si>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</si>
  <si>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</si>
  <si>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</si>
  <si>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</si>
  <si>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</si>
  <si>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</si>
  <si>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</si>
  <si>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</si>
  <si>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</si>
  <si>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</si>
  <si>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</si>
  <si>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</si>
  <si>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</si>
  <si>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</si>
  <si>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</si>
  <si>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</si>
  <si>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</si>
  <si>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</si>
  <si>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</si>
  <si>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</si>
  <si>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</si>
  <si>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</si>
  <si>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</si>
  <si>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</si>
  <si>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</si>
  <si>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</si>
  <si>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</si>
  <si>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</si>
  <si>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</si>
  <si>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</si>
  <si>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</si>
  <si>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</si>
  <si>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</si>
  <si>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</si>
  <si>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</si>
  <si>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</si>
  <si>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</si>
  <si>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</si>
  <si>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</si>
  <si>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</si>
  <si>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</si>
  <si>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</si>
  <si>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</si>
  <si>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</si>
  <si>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</si>
  <si>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</si>
  <si>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</si>
  <si>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</si>
  <si>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</si>
  <si>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</si>
  <si>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</si>
  <si>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</si>
  <si>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</si>
  <si>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</si>
  <si>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</si>
  <si>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</si>
  <si>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</si>
  <si>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</si>
  <si>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</si>
  <si>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</si>
  <si>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</si>
  <si>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</si>
  <si>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</si>
  <si>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</si>
  <si>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</si>
  <si>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</si>
  <si>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</si>
  <si>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</si>
  <si>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</si>
  <si>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</si>
  <si>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</si>
  <si>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</si>
  <si>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</si>
  <si>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</si>
  <si>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</si>
  <si>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</si>
  <si>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</si>
  <si>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</si>
  <si>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</si>
  <si>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</si>
  <si>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</si>
  <si>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</si>
  <si>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</si>
  <si>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</si>
  <si>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</si>
  <si>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</si>
  <si>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</si>
  <si>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</si>
  <si>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</si>
  <si>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</si>
  <si>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</si>
  <si>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</si>
  <si>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</si>
  <si>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</si>
  <si>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</si>
  <si>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</si>
  <si>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</si>
  <si>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</si>
  <si>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</si>
  <si>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</si>
  <si>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</si>
  <si>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</si>
  <si>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</si>
  <si>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</si>
  <si>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</si>
  <si>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</si>
  <si>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</si>
  <si>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</si>
  <si>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</si>
  <si>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</si>
  <si>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</si>
  <si>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</si>
  <si>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</si>
  <si>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</si>
  <si>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</si>
  <si>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</si>
  <si>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</si>
  <si>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</si>
  <si>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</si>
  <si>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</si>
  <si>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</si>
  <si>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</si>
  <si>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</si>
  <si>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</si>
  <si>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</si>
  <si>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</si>
  <si>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</si>
  <si>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</si>
  <si>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</si>
  <si>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</si>
  <si>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</si>
  <si>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</si>
  <si>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</si>
  <si>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</si>
  <si>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</si>
  <si>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</si>
  <si>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</si>
  <si>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</si>
  <si>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</si>
  <si>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</si>
  <si>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</si>
  <si>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</si>
  <si>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</si>
  <si>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</si>
  <si>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</si>
  <si>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</si>
  <si>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</si>
  <si>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</si>
  <si>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</si>
  <si>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</si>
  <si>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</si>
  <si>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</si>
  <si>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</si>
  <si>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</si>
  <si>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</si>
  <si>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</si>
  <si>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</si>
  <si>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</si>
  <si>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</si>
  <si>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</si>
  <si>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</si>
  <si>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</si>
  <si>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</si>
  <si>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</si>
  <si>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</si>
  <si>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</si>
  <si>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</si>
  <si>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</si>
  <si>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</si>
  <si>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</si>
  <si>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</si>
  <si>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</si>
  <si>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</si>
  <si>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</si>
  <si>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</si>
  <si>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</si>
  <si>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</si>
  <si>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</si>
  <si>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</si>
  <si>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</si>
  <si>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</si>
  <si>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</si>
  <si>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</si>
  <si>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</si>
  <si>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</si>
  <si>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</si>
  <si>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</si>
  <si>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</si>
  <si>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</si>
  <si>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</si>
  <si>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</si>
  <si>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</si>
  <si>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</si>
  <si>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</si>
  <si>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</si>
  <si>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</si>
  <si>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</si>
  <si>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</si>
  <si>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</si>
  <si>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</si>
  <si>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</si>
  <si>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</si>
  <si>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</si>
  <si>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</si>
  <si>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</si>
  <si>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</si>
  <si>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</si>
  <si>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</si>
  <si>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</si>
  <si>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</si>
  <si>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</si>
  <si>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</si>
  <si>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</si>
  <si>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</si>
  <si>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</si>
  <si>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</si>
  <si>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</si>
  <si>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</si>
  <si>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</si>
  <si>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</si>
  <si>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</si>
  <si>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</si>
  <si>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</si>
  <si>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</si>
  <si>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</si>
  <si>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</si>
  <si>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</si>
  <si>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</si>
  <si>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</si>
  <si>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</si>
  <si>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</si>
  <si>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</si>
  <si>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</si>
  <si>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</si>
  <si>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</si>
  <si>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</si>
  <si>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</si>
  <si>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</si>
  <si>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</si>
  <si>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</si>
  <si>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</si>
  <si>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</si>
  <si>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</si>
  <si>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</si>
  <si>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</si>
  <si>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</si>
  <si>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</si>
  <si>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</si>
  <si>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</si>
  <si>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</si>
  <si>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</si>
  <si>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</si>
  <si>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</si>
  <si>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</si>
  <si>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</si>
  <si>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</si>
  <si>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</si>
  <si>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</si>
  <si>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</si>
  <si>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</si>
  <si>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</si>
  <si>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</si>
  <si>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</si>
  <si>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</si>
  <si>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</si>
  <si>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</si>
  <si>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</si>
  <si>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</si>
  <si>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</si>
  <si>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</si>
  <si>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</si>
  <si>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</si>
  <si>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</si>
  <si>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</si>
  <si>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</si>
  <si>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</si>
  <si>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</si>
  <si>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</si>
  <si>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</si>
  <si>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</si>
  <si>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</si>
  <si>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</si>
  <si>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</si>
  <si>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</si>
  <si>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</si>
  <si>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</si>
  <si>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</si>
  <si>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</si>
  <si>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</si>
  <si>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</si>
  <si>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</si>
  <si>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</si>
  <si>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</si>
  <si>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</si>
  <si>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</si>
  <si>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</si>
  <si>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</si>
  <si>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</si>
  <si>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</si>
  <si>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</si>
  <si>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</si>
  <si>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</si>
  <si>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</si>
  <si>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</si>
  <si>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</si>
  <si>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</si>
  <si>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</si>
  <si>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</si>
  <si>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</si>
  <si>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</si>
  <si>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</si>
  <si>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</si>
  <si>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</si>
  <si>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</si>
  <si>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</si>
  <si>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</si>
  <si>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</si>
  <si>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</si>
  <si>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</si>
  <si>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</si>
  <si>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</si>
  <si>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</si>
  <si>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</si>
  <si>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</si>
  <si>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</si>
  <si>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</si>
  <si>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</si>
  <si>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</si>
  <si>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</si>
  <si>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</si>
  <si>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</si>
  <si>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</si>
  <si>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</si>
  <si>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</si>
  <si>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</si>
  <si>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</si>
  <si>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</si>
  <si>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</si>
  <si>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</si>
  <si>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</si>
  <si>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</si>
  <si>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</si>
  <si>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</si>
  <si>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</si>
  <si>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</si>
  <si>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</si>
  <si>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</si>
  <si>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</si>
  <si>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</si>
  <si>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</si>
  <si>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</si>
  <si>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</si>
  <si>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</si>
  <si>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</si>
  <si>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</si>
  <si>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</si>
  <si>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</si>
  <si>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</si>
  <si>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</si>
  <si>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</si>
  <si>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</si>
  <si>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</si>
  <si>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</si>
  <si>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</si>
  <si>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</si>
  <si>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</si>
  <si>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</si>
  <si>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</si>
  <si>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</si>
  <si>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</si>
  <si>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</si>
  <si>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</si>
  <si>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</si>
  <si>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</si>
  <si>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</si>
  <si>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</si>
  <si>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</si>
  <si>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</si>
  <si>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</si>
  <si>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</si>
  <si>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</si>
  <si>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</si>
  <si>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</si>
  <si>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</si>
  <si>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</si>
  <si>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</si>
  <si>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</si>
  <si>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</si>
  <si>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</si>
  <si>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</si>
  <si>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</si>
  <si>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</si>
  <si>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</si>
  <si>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</si>
  <si>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</si>
  <si>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</si>
  <si>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</si>
  <si>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</si>
  <si>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</si>
  <si>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</si>
  <si>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</si>
  <si>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</si>
  <si>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</si>
  <si>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</si>
  <si>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</si>
  <si>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</si>
  <si>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</si>
  <si>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</si>
  <si>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</si>
  <si>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</si>
  <si>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</si>
  <si>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</si>
  <si>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</si>
  <si>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</si>
  <si>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</si>
  <si>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</si>
  <si>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</si>
  <si>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</si>
  <si>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</si>
  <si>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</si>
  <si>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</si>
  <si>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</si>
  <si>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</si>
  <si>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</si>
  <si>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</si>
  <si>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</si>
  <si>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</si>
  <si>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</si>
  <si>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</si>
  <si>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</si>
  <si>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</si>
  <si>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</si>
  <si>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</si>
  <si>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</si>
  <si>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</si>
  <si>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</si>
  <si>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</si>
  <si>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</si>
  <si>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</si>
  <si>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</si>
  <si>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</si>
  <si>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</si>
  <si>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</si>
  <si>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</si>
  <si>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</si>
  <si>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</si>
  <si>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</si>
  <si>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</si>
  <si>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</si>
  <si>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</si>
  <si>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</si>
  <si>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</si>
  <si>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</si>
  <si>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</si>
  <si>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</si>
  <si>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</si>
  <si>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</si>
  <si>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</si>
  <si>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</si>
  <si>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</si>
  <si>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</si>
  <si>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</si>
  <si>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</si>
  <si>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</si>
  <si>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</si>
  <si>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</si>
  <si>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</si>
  <si>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</si>
  <si>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</si>
  <si>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</si>
  <si>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</si>
  <si>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</si>
  <si>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</si>
  <si>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</si>
  <si>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</si>
  <si>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</si>
  <si>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</si>
  <si>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</si>
  <si>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</si>
  <si>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</si>
  <si>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</si>
  <si>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</si>
  <si>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</si>
  <si>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</si>
  <si>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</si>
  <si>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</si>
  <si>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</si>
  <si>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</si>
  <si>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</si>
  <si>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</si>
  <si>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</si>
  <si>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</si>
  <si>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</si>
  <si>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</si>
  <si>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</si>
  <si>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</si>
  <si>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</si>
  <si>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</si>
  <si>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</si>
  <si>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</si>
  <si>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</si>
  <si>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</si>
  <si>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</si>
  <si>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</si>
  <si>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</si>
  <si>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</si>
  <si>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</si>
  <si>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</si>
  <si>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</si>
  <si>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</si>
  <si>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</si>
  <si>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</si>
  <si>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</si>
  <si>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</si>
  <si>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</si>
  <si>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</si>
  <si>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</si>
  <si>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</si>
  <si>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</si>
  <si>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</si>
  <si>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</si>
  <si>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</si>
  <si>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</si>
  <si>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</si>
  <si>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</si>
  <si>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</si>
  <si>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</si>
  <si>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</si>
  <si>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</si>
  <si>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</si>
  <si>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</si>
  <si>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</si>
  <si>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</si>
  <si>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</si>
  <si>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</si>
  <si>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</si>
  <si>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</si>
  <si>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</si>
  <si>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</si>
  <si>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</si>
  <si>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</si>
  <si>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</si>
  <si>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</si>
  <si>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</si>
  <si>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</si>
  <si>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</si>
  <si>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</si>
  <si>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</si>
  <si>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</si>
  <si>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</si>
  <si>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</si>
  <si>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</si>
  <si>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</si>
  <si>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</si>
  <si>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</si>
  <si>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</si>
  <si>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</si>
  <si>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</si>
  <si>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</si>
  <si>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</si>
  <si>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</si>
  <si>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</si>
  <si>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</si>
  <si>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</si>
  <si>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</si>
  <si>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</si>
  <si>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</si>
  <si>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</si>
  <si>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</si>
  <si>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</si>
  <si>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</si>
  <si>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</si>
  <si>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</si>
  <si>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</si>
  <si>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</si>
  <si>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</si>
  <si>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</si>
  <si>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</si>
  <si>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</si>
  <si>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</si>
  <si>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</si>
  <si>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</si>
  <si>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</si>
  <si>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</si>
  <si>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</si>
  <si>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</si>
  <si>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</si>
  <si>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</si>
  <si>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</si>
  <si>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</si>
  <si>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</si>
  <si>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</si>
  <si>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</si>
  <si>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</si>
  <si>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</si>
  <si>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</si>
  <si>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</si>
  <si>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</si>
  <si>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</si>
  <si>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</si>
  <si>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</si>
  <si>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</si>
  <si>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</si>
  <si>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</si>
  <si>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</si>
  <si>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</si>
  <si>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</si>
  <si>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</si>
  <si>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</si>
  <si>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</si>
  <si>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</si>
  <si>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</si>
  <si>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</si>
  <si>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</si>
  <si>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</si>
  <si>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</si>
  <si>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</si>
  <si>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</si>
  <si>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</si>
  <si>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</si>
  <si>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</si>
  <si>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</si>
  <si>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</si>
  <si>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</si>
  <si>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</si>
  <si>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</si>
  <si>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</si>
  <si>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</si>
  <si>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</si>
  <si>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</si>
  <si>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</si>
  <si>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</si>
  <si>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</si>
  <si>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</si>
  <si>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</si>
  <si>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</si>
  <si>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</si>
  <si>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</si>
  <si>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</si>
  <si>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</si>
  <si>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</si>
  <si>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</si>
  <si>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</si>
  <si>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</si>
  <si>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</si>
  <si>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</si>
  <si>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</si>
  <si>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</si>
  <si>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</si>
  <si>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</si>
  <si>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</si>
  <si>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</si>
  <si>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</si>
  <si>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</si>
  <si>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</si>
  <si>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</si>
  <si>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</si>
  <si>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</si>
  <si>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</si>
  <si>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</si>
  <si>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</si>
  <si>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</si>
  <si>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</si>
  <si>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</si>
  <si>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</si>
  <si>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</si>
  <si>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</si>
  <si>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</si>
  <si>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</si>
  <si>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</si>
  <si>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</si>
  <si>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</si>
  <si>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</si>
  <si>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</si>
  <si>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</si>
  <si>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</si>
  <si>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</si>
  <si>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</si>
  <si>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</si>
  <si>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</si>
  <si>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</si>
  <si>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</si>
  <si>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</si>
  <si>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</si>
  <si>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</si>
  <si>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</si>
  <si>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</si>
  <si>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</si>
  <si>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</si>
  <si>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</si>
  <si>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</si>
  <si>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</si>
  <si>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</si>
  <si>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</si>
  <si>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</si>
  <si>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</si>
  <si>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</si>
  <si>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</si>
  <si>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</si>
  <si>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</si>
  <si>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</si>
  <si>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</si>
  <si>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</si>
  <si>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</si>
  <si>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</si>
  <si>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</si>
  <si>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</si>
  <si>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</si>
  <si>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</si>
  <si>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</si>
  <si>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</si>
  <si>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</si>
  <si>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</si>
  <si>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</si>
  <si>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</si>
  <si>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</si>
  <si>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</si>
  <si>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</si>
  <si>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</si>
  <si>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</si>
  <si>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</si>
  <si>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</si>
  <si>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</si>
  <si>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</si>
  <si>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</si>
  <si>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</si>
  <si>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</si>
  <si>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</si>
  <si>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</si>
  <si>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</si>
  <si>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</si>
  <si>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</si>
  <si>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</si>
  <si>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</si>
  <si>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</si>
  <si>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</si>
  <si>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</si>
  <si>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</si>
  <si>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</si>
  <si>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</si>
  <si>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</si>
  <si>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</si>
  <si>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</si>
  <si>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</si>
  <si>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</si>
  <si>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</si>
  <si>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</si>
  <si>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</si>
  <si>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</si>
  <si>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</si>
  <si>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</si>
  <si>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</si>
  <si>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</si>
  <si>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</si>
  <si>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</si>
  <si>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</si>
  <si>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</si>
  <si>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</si>
  <si>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</si>
  <si>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</si>
  <si>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</si>
  <si>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</si>
  <si>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</si>
  <si>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</si>
  <si>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</si>
  <si>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</si>
  <si>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</si>
  <si>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</si>
  <si>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</si>
  <si>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</si>
  <si>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</si>
  <si>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</si>
  <si>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</si>
  <si>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</si>
  <si>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</si>
  <si>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</si>
  <si>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</si>
  <si>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</si>
  <si>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</si>
  <si>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</si>
  <si>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</si>
  <si>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</si>
  <si>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</si>
  <si>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</si>
  <si>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</si>
  <si>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</si>
  <si>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</si>
  <si>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</si>
  <si>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</si>
  <si>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</si>
  <si>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</si>
  <si>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</si>
  <si>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</si>
  <si>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</si>
  <si>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</si>
  <si>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</si>
  <si>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</si>
  <si>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</si>
  <si>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</si>
  <si>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</si>
  <si>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</si>
  <si>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</si>
  <si>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</si>
  <si>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</si>
  <si>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</si>
  <si>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</si>
  <si>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</si>
  <si>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</si>
  <si>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</si>
  <si>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</si>
  <si>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</si>
  <si>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</si>
  <si>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</si>
  <si>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</si>
  <si>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</si>
  <si>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</si>
  <si>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</si>
  <si>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</si>
  <si>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</si>
  <si>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</si>
  <si>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</si>
  <si>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</si>
  <si>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</si>
  <si>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</si>
  <si>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</si>
  <si>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</si>
  <si>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</si>
  <si>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</si>
  <si>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</si>
  <si>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</si>
  <si>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</si>
  <si>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</si>
  <si>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</si>
  <si>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</si>
  <si>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</si>
  <si>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</si>
  <si>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</si>
  <si>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</si>
  <si>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</si>
  <si>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</si>
  <si>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</si>
  <si>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</si>
  <si>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</si>
  <si>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</si>
  <si>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</si>
  <si>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</si>
  <si>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</si>
  <si>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</si>
  <si>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</si>
  <si>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</si>
  <si>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</si>
  <si>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</si>
  <si>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</si>
  <si>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</si>
  <si>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</si>
  <si>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</si>
  <si>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</si>
  <si>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</si>
  <si>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</si>
  <si>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</si>
  <si>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</si>
  <si>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</si>
  <si>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</si>
  <si>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</si>
  <si>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</si>
  <si>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</si>
  <si>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</si>
  <si>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</si>
  <si>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</si>
  <si>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</si>
  <si>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</si>
  <si>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</si>
  <si>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</si>
  <si>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</si>
  <si>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</si>
  <si>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</si>
  <si>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</si>
  <si>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</si>
  <si>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</si>
  <si>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</si>
  <si>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</si>
  <si>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</si>
  <si>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</si>
  <si>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</si>
  <si>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</si>
  <si>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</si>
  <si>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</si>
  <si>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</si>
  <si>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</si>
  <si>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</si>
  <si>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</si>
  <si>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</si>
  <si>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</si>
  <si>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</si>
  <si>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</si>
  <si>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</si>
  <si>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</si>
  <si>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</si>
  <si>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</si>
  <si>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</si>
  <si>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</si>
  <si>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</si>
  <si>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</si>
  <si>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</si>
  <si>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</si>
  <si>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</si>
  <si>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</si>
  <si>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</si>
  <si>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</si>
  <si>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</si>
  <si>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</si>
  <si>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</si>
  <si>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</si>
  <si>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</si>
  <si>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</si>
  <si>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</si>
  <si>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</si>
  <si>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</si>
  <si>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</si>
  <si>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</si>
  <si>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</si>
  <si>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</si>
  <si>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</si>
  <si>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</si>
  <si>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</si>
  <si>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</si>
  <si>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</si>
  <si>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</si>
  <si>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</si>
  <si>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</si>
  <si>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</si>
  <si>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</si>
  <si>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</si>
  <si>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</si>
  <si>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</si>
  <si>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</si>
  <si>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</si>
  <si>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</si>
  <si>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</si>
  <si>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</si>
  <si>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</si>
  <si>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</si>
  <si>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</si>
  <si>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</si>
  <si>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</si>
  <si>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</si>
  <si>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</si>
  <si>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</si>
  <si>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</si>
  <si>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</si>
  <si>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</si>
  <si>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</si>
  <si>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</si>
  <si>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</si>
  <si>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</si>
  <si>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</si>
  <si>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</si>
  <si>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</si>
  <si>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</si>
  <si>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</si>
  <si>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</si>
  <si>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</si>
  <si>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</si>
  <si>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</si>
  <si>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</si>
  <si>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</si>
  <si>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</si>
  <si>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</si>
  <si>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</si>
  <si>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</si>
  <si>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</si>
  <si>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</si>
  <si>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</si>
  <si>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</si>
  <si>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</si>
  <si>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</si>
  <si>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</si>
  <si>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</si>
  <si>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</si>
  <si>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</si>
  <si>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</si>
  <si>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</si>
  <si>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</si>
  <si>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</si>
  <si>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</si>
  <si>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</si>
  <si>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</si>
  <si>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</si>
  <si>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</si>
  <si>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</si>
  <si>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</si>
  <si>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</si>
  <si>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</si>
  <si>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</si>
  <si>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</si>
  <si>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</si>
  <si>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</si>
  <si>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</si>
  <si>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</si>
  <si>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</si>
  <si>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</si>
  <si>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</si>
  <si>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</si>
  <si>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</si>
  <si>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</si>
  <si>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</si>
  <si>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</si>
  <si>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</si>
  <si>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</si>
  <si>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</si>
  <si>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</si>
  <si>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</si>
  <si>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</si>
  <si>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</si>
  <si>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</si>
  <si>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</si>
  <si>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</si>
  <si>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</si>
  <si>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</si>
  <si>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</si>
  <si>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</si>
  <si>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</si>
  <si>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</si>
  <si>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</si>
  <si>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</si>
  <si>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</si>
  <si>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</si>
  <si>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</si>
  <si>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</si>
  <si>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</si>
  <si>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</si>
  <si>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</si>
  <si>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</si>
  <si>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</si>
  <si>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</si>
  <si>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</si>
  <si>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</si>
  <si>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</si>
  <si>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</si>
  <si>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</si>
  <si>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</si>
  <si>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</si>
  <si>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</si>
  <si>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</si>
  <si>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</si>
  <si>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</si>
  <si>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</si>
  <si>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</si>
  <si>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</si>
  <si>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</si>
  <si>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</si>
  <si>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</si>
  <si>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</si>
  <si>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</si>
  <si>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</si>
  <si>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</si>
  <si>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</si>
  <si>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</si>
  <si>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</si>
  <si>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</si>
  <si>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</si>
  <si>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</si>
  <si>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</si>
  <si>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</si>
  <si>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</si>
  <si>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</si>
  <si>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</si>
  <si>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</si>
  <si>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</si>
  <si>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</si>
  <si>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</si>
  <si>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</si>
  <si>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</si>
  <si>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</si>
  <si>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</si>
  <si>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</si>
  <si>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</si>
  <si>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</si>
  <si>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</si>
  <si>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</si>
  <si>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</si>
  <si>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</si>
  <si>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</si>
  <si>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</si>
  <si>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</si>
  <si>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</si>
  <si>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</si>
  <si>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</si>
  <si>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</si>
  <si>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</si>
  <si>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</si>
  <si>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</si>
  <si>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</si>
  <si>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</si>
  <si>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</si>
  <si>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</si>
  <si>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</si>
  <si>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</si>
  <si>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</si>
  <si>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</si>
  <si>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</si>
  <si>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</si>
  <si>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</si>
  <si>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</si>
  <si>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</si>
  <si>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</si>
  <si>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</si>
  <si>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</si>
  <si>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</si>
  <si>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</si>
  <si>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</si>
  <si>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</si>
  <si>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</si>
  <si>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</si>
  <si>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</si>
  <si>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</si>
  <si>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</si>
  <si>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</si>
  <si>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</si>
  <si>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</si>
  <si>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</si>
  <si>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</si>
  <si>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</si>
  <si>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</si>
  <si>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</si>
  <si>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</si>
  <si>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</si>
  <si>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</si>
  <si>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</si>
  <si>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</si>
  <si>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</si>
  <si>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</si>
  <si>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</si>
  <si>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</si>
  <si>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</si>
  <si>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</si>
  <si>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</si>
  <si>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</si>
  <si>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</si>
  <si>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</si>
  <si>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</si>
  <si>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</si>
  <si>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</si>
  <si>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</si>
  <si>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</si>
  <si>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</si>
  <si>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</si>
  <si>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</si>
  <si>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</si>
  <si>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</si>
  <si>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</si>
  <si>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</si>
  <si>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</si>
  <si>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</si>
  <si>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</si>
  <si>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</si>
  <si>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</si>
  <si>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</si>
  <si>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</si>
  <si>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</si>
  <si>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</si>
  <si>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</si>
  <si>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</si>
  <si>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</si>
  <si>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</si>
  <si>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</si>
  <si>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</si>
  <si>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</si>
  <si>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</si>
  <si>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</si>
  <si>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</si>
  <si>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</si>
  <si>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</si>
  <si>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</si>
  <si>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</si>
  <si>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</si>
  <si>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</si>
  <si>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</si>
  <si>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</si>
  <si>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</si>
  <si>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</si>
  <si>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</si>
  <si>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</si>
  <si>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</si>
  <si>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</si>
  <si>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</si>
  <si>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</si>
  <si>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</si>
  <si>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</si>
  <si>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</si>
  <si>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</si>
  <si>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</si>
  <si>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</si>
  <si>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</si>
  <si>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</si>
  <si>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</si>
  <si>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</si>
  <si>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</si>
  <si>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</si>
  <si>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</si>
  <si>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</si>
  <si>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</si>
  <si>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</si>
  <si>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</si>
  <si>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</si>
  <si>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</si>
  <si>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</si>
  <si>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</si>
  <si>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</si>
  <si>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</si>
  <si>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</si>
  <si>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</si>
  <si>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</si>
  <si>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</si>
  <si>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</si>
  <si>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</si>
  <si>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</si>
  <si>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</si>
  <si>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</si>
  <si>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</si>
  <si>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</si>
  <si>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</si>
  <si>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</si>
  <si>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</si>
  <si>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</si>
  <si>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</si>
  <si>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</si>
  <si>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</si>
  <si>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</si>
  <si>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</si>
  <si>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</si>
  <si>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</si>
  <si>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</si>
  <si>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</si>
  <si>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</si>
  <si>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</si>
  <si>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</si>
  <si>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</si>
  <si>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</si>
  <si>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</si>
  <si>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</si>
  <si>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</si>
  <si>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</si>
  <si>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</si>
  <si>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</si>
  <si>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</si>
  <si>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</si>
  <si>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</si>
  <si>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</si>
  <si>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</si>
  <si>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</si>
  <si>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</si>
  <si>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</si>
  <si>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</si>
  <si>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</si>
  <si>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</si>
  <si>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</si>
  <si>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</si>
  <si>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</si>
  <si>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</si>
  <si>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</si>
  <si>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</si>
  <si>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</si>
  <si>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</si>
  <si>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</si>
  <si>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</si>
  <si>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</si>
  <si>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</si>
  <si>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</si>
  <si>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</si>
  <si>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</si>
  <si>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</si>
  <si>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</si>
  <si>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</si>
  <si>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</si>
  <si>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</si>
  <si>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</si>
  <si>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</si>
  <si>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</si>
  <si>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</si>
  <si>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</si>
  <si>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</si>
  <si>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</si>
  <si>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</si>
  <si>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</si>
  <si>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</si>
  <si>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</si>
  <si>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</si>
  <si>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</si>
  <si>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</si>
  <si>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</si>
  <si>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</si>
  <si>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</si>
  <si>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</si>
  <si>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</si>
  <si>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</si>
  <si>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</si>
  <si>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</si>
  <si>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</si>
  <si>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</si>
  <si>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</si>
  <si>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</si>
  <si>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</si>
  <si>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</si>
  <si>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</si>
  <si>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</si>
  <si>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</si>
  <si>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</si>
  <si>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</si>
  <si>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</si>
  <si>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</si>
  <si>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</si>
  <si>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</si>
  <si>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</si>
  <si>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</si>
  <si>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</si>
  <si>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</si>
  <si>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</si>
  <si>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</si>
  <si>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</si>
  <si>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</si>
  <si>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</si>
  <si>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</si>
  <si>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</si>
  <si>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</si>
  <si>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</si>
  <si>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</si>
  <si>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</si>
  <si>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</si>
  <si>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</si>
  <si>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</si>
  <si>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</si>
  <si>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</si>
  <si>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</si>
  <si>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</si>
  <si>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</si>
  <si>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</si>
  <si>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</si>
  <si>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</si>
  <si>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</si>
  <si>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</si>
  <si>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</si>
  <si>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</si>
  <si>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</si>
  <si>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</si>
  <si>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</si>
  <si>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</si>
  <si>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</si>
  <si>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</si>
  <si>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</si>
  <si>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</si>
  <si>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</si>
  <si>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</si>
  <si>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</si>
  <si>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</si>
  <si>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</si>
  <si>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</si>
  <si>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</si>
  <si>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</si>
  <si>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</si>
  <si>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</si>
  <si>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</si>
  <si>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</si>
  <si>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</si>
  <si>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</si>
  <si>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</si>
  <si>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</si>
  <si>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</si>
  <si>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</si>
  <si>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</si>
  <si>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</si>
  <si>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</si>
  <si>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</si>
  <si>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</si>
  <si>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</si>
  <si>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</si>
  <si>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</si>
  <si>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</si>
  <si>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</si>
  <si>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</si>
  <si>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</si>
  <si>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</si>
  <si>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</si>
  <si>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</si>
  <si>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</si>
  <si>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</si>
  <si>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</si>
  <si>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</si>
  <si>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</si>
  <si>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</si>
  <si>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</si>
  <si>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</si>
  <si>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</si>
  <si>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</si>
  <si>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</si>
  <si>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</si>
  <si>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</si>
  <si>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</si>
  <si>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</si>
  <si>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</si>
  <si>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</si>
  <si>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</si>
  <si>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</si>
  <si>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</si>
  <si>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</si>
  <si>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</si>
  <si>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</si>
  <si>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</si>
  <si>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</si>
  <si>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</si>
  <si>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</si>
  <si>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</si>
  <si>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</si>
  <si>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</si>
  <si>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</si>
  <si>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</si>
  <si>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</si>
  <si>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</si>
  <si>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</si>
  <si>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</si>
  <si>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</si>
  <si>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</si>
  <si>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</si>
  <si>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</si>
  <si>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</si>
  <si>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</si>
  <si>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</si>
  <si>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</si>
  <si>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</si>
  <si>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</si>
  <si>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</si>
  <si>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</si>
  <si>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</si>
  <si>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</si>
  <si>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</si>
  <si>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</si>
  <si>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</si>
  <si>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</si>
  <si>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</si>
  <si>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</si>
  <si>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</si>
  <si>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</si>
  <si>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</si>
  <si>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</si>
  <si>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</si>
  <si>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</si>
  <si>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</si>
  <si>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</si>
  <si>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</si>
  <si>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</si>
  <si>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</si>
  <si>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</si>
  <si>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</si>
  <si>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</si>
  <si>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</si>
  <si>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</si>
  <si>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</si>
  <si>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</si>
  <si>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</si>
  <si>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</si>
  <si>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</si>
  <si>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</si>
  <si>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</si>
  <si>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</si>
  <si>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</si>
  <si>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</si>
  <si>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</si>
  <si>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</si>
  <si>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</si>
  <si>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</si>
  <si>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</si>
  <si>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</si>
  <si>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</si>
  <si>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</si>
  <si>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</si>
  <si>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</si>
  <si>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</si>
  <si>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</si>
  <si>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</si>
  <si>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</si>
  <si>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</si>
  <si>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</si>
  <si>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</si>
  <si>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</si>
  <si>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</si>
  <si>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</si>
  <si>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</si>
  <si>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</si>
  <si>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</si>
  <si>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</si>
  <si>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</si>
  <si>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</si>
  <si>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</si>
  <si>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</si>
  <si>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</si>
  <si>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</si>
  <si>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</si>
  <si>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</si>
  <si>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</si>
  <si>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</si>
  <si>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</si>
  <si>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</si>
  <si>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</si>
  <si>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</si>
  <si>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</si>
  <si>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</si>
  <si>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</si>
  <si>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</si>
  <si>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</si>
  <si>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</si>
  <si>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</si>
  <si>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</si>
  <si>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</si>
  <si>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</si>
  <si>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</si>
  <si>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</si>
  <si>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</si>
  <si>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</si>
  <si>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</si>
  <si>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</si>
  <si>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</si>
  <si>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</si>
  <si>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</si>
  <si>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</si>
  <si>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</si>
  <si>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</si>
  <si>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</si>
  <si>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</si>
  <si>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</si>
  <si>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</si>
  <si>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</si>
  <si>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</si>
  <si>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</si>
  <si>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</si>
  <si>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</si>
  <si>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</si>
  <si>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</si>
  <si>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</si>
  <si>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</si>
  <si>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</si>
  <si>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</si>
  <si>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</si>
  <si>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</si>
  <si>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</si>
  <si>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</si>
  <si>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</si>
  <si>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</si>
  <si>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</si>
  <si>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</si>
  <si>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</si>
  <si>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</si>
  <si>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</si>
  <si>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</si>
  <si>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</si>
  <si>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</si>
  <si>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</si>
  <si>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</si>
  <si>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</si>
  <si>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</si>
  <si>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</si>
  <si>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</si>
  <si>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</si>
  <si>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</si>
  <si>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</si>
  <si>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</si>
  <si>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</si>
  <si>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</si>
  <si>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</si>
  <si>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</si>
  <si>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</si>
  <si>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</si>
  <si>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</si>
  <si>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</si>
  <si>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</si>
  <si>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</si>
  <si>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</si>
  <si>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</si>
  <si>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</si>
  <si>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</si>
  <si>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</si>
  <si>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</si>
  <si>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</si>
  <si>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</si>
  <si>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</si>
  <si>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</si>
  <si>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</si>
  <si>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</si>
  <si>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</si>
  <si>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</si>
  <si>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</si>
  <si>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</si>
  <si>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</si>
  <si>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</si>
  <si>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</si>
  <si>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</si>
  <si>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</si>
  <si>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</si>
  <si>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</si>
  <si>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</si>
  <si>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</si>
  <si>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</si>
  <si>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</si>
  <si>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</si>
  <si>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</si>
  <si>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</si>
  <si>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</si>
  <si>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</si>
  <si>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</si>
  <si>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</si>
  <si>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</si>
  <si>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</si>
  <si>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</si>
  <si>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</si>
  <si>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</si>
  <si>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</si>
  <si>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</si>
  <si>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</si>
  <si>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</si>
  <si>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</si>
  <si>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</si>
  <si>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</si>
  <si>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</si>
  <si>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</si>
  <si>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</si>
  <si>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</si>
  <si>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</si>
  <si>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</si>
  <si>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</si>
  <si>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</si>
  <si>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</si>
  <si>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</si>
  <si>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</si>
  <si>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</si>
  <si>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</si>
  <si>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</si>
  <si>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</si>
  <si>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</si>
  <si>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</si>
  <si>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</si>
  <si>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</si>
  <si>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</si>
  <si>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</si>
  <si>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</si>
  <si>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</si>
  <si>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</si>
  <si>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</si>
  <si>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</si>
  <si>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</si>
  <si>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</si>
  <si>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</si>
  <si>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</si>
  <si>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</si>
  <si>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</si>
  <si>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</si>
  <si>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</si>
  <si>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</si>
  <si>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</si>
  <si>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</si>
  <si>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</si>
  <si>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</si>
  <si>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</si>
  <si>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</si>
  <si>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</si>
  <si>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</si>
  <si>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</si>
  <si>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</si>
  <si>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</si>
  <si>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</si>
  <si>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</si>
  <si>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</si>
  <si>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</si>
  <si>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</si>
  <si>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</si>
  <si>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</si>
  <si>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</si>
  <si>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</si>
  <si>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</si>
  <si>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</si>
  <si>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</si>
  <si>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</si>
  <si>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</si>
  <si>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</si>
  <si>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</si>
  <si>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</si>
  <si>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</si>
  <si>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</si>
  <si>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</si>
  <si>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</si>
  <si>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</si>
  <si>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</si>
  <si>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</si>
  <si>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</si>
  <si>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</si>
  <si>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</si>
  <si>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</si>
  <si>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</si>
  <si>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</si>
  <si>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</si>
  <si>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</si>
  <si>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</si>
  <si>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</si>
  <si>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</si>
  <si>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</si>
  <si>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</si>
  <si>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</si>
  <si>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</si>
  <si>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</si>
  <si>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</si>
  <si>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</si>
  <si>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</si>
  <si>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</si>
  <si>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</si>
  <si>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</si>
  <si>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</si>
  <si>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</si>
  <si>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</si>
  <si>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</si>
  <si>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</si>
  <si>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</si>
  <si>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</si>
  <si>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</si>
  <si>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</si>
  <si>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</si>
  <si>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</si>
  <si>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</si>
  <si>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</si>
  <si>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</si>
  <si>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</si>
  <si>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</si>
  <si>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</si>
  <si>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</si>
  <si>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</si>
  <si>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</si>
  <si>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</si>
  <si>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</si>
  <si>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</si>
  <si>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</si>
  <si>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</si>
  <si>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</si>
  <si>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</si>
  <si>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</si>
  <si>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</si>
  <si>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</si>
  <si>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</si>
  <si>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</si>
  <si>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</si>
  <si>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</si>
  <si>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</si>
  <si>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</si>
  <si>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</si>
  <si>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</si>
  <si>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</si>
  <si>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</si>
  <si>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</si>
  <si>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</si>
  <si>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</si>
  <si>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</si>
  <si>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</si>
  <si>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</si>
  <si>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</si>
  <si>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</si>
  <si>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</si>
  <si>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</si>
  <si>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</si>
  <si>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</si>
  <si>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</si>
  <si>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</si>
  <si>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</si>
  <si>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</si>
  <si>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</si>
  <si>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</si>
  <si>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</si>
  <si>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</si>
  <si>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</si>
  <si>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</si>
  <si>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</si>
  <si>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</si>
  <si>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</si>
  <si>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</si>
  <si>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</si>
  <si>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</si>
  <si>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</si>
  <si>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</si>
  <si>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</si>
  <si>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</si>
  <si>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</si>
  <si>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</si>
  <si>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</si>
  <si>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</si>
  <si>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</si>
  <si>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</si>
  <si>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</si>
  <si>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</si>
  <si>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</si>
  <si>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</si>
  <si>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</si>
  <si>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</si>
  <si>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</si>
  <si>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</si>
  <si>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</si>
  <si>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</si>
  <si>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</si>
  <si>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</si>
  <si>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</si>
  <si>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</si>
  <si>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</si>
  <si>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</si>
  <si>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</si>
  <si>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</si>
  <si>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</si>
  <si>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</si>
  <si>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</si>
  <si>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</si>
  <si>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</si>
  <si>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</si>
  <si>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</si>
  <si>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</si>
  <si>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</si>
  <si>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</si>
  <si>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</si>
  <si>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</si>
  <si>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</si>
  <si>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</si>
  <si>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</si>
  <si>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</si>
  <si>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</si>
  <si>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</si>
  <si>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</si>
  <si>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</si>
  <si>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</si>
  <si>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</si>
  <si>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</si>
  <si>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</si>
  <si>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</si>
  <si>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</si>
  <si>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</si>
  <si>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</si>
  <si>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</si>
  <si>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</si>
  <si>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</si>
  <si>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</si>
  <si>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</si>
  <si>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</si>
  <si>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</si>
  <si>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</si>
  <si>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</si>
  <si>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</si>
  <si>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</si>
  <si>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</si>
  <si>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</si>
  <si>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</si>
  <si>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</si>
  <si>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</si>
  <si>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</si>
  <si>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</si>
  <si>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</si>
  <si>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</si>
  <si>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</si>
  <si>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</si>
  <si>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</si>
  <si>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</si>
  <si>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</si>
  <si>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</si>
  <si>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</si>
  <si>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</si>
  <si>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</si>
  <si>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</si>
  <si>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</si>
  <si>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</si>
  <si>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</si>
  <si>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</si>
  <si>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</si>
  <si>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</si>
  <si>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</si>
  <si>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</si>
  <si>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</si>
  <si>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</si>
  <si>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</si>
  <si>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</si>
  <si>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</si>
  <si>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</si>
  <si>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</si>
  <si>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</si>
  <si>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</si>
  <si>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</si>
  <si>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</si>
  <si>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</si>
  <si>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</si>
  <si>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</si>
  <si>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</si>
  <si>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</si>
  <si>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</si>
  <si>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</si>
  <si>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</si>
  <si>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</si>
  <si>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</si>
  <si>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</si>
  <si>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</si>
  <si>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</si>
  <si>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</si>
  <si>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</si>
  <si>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</si>
  <si>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</si>
  <si>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</si>
  <si>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</si>
  <si>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</si>
  <si>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</si>
  <si>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</si>
  <si>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</si>
  <si>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</si>
  <si>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</si>
  <si>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</si>
  <si>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</si>
  <si>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</si>
  <si>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</si>
  <si>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</si>
  <si>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</si>
  <si>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</si>
  <si>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</si>
  <si>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</si>
  <si>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</si>
  <si>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</si>
  <si>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</si>
  <si>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</si>
  <si>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</si>
  <si>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</si>
  <si>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</si>
  <si>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</si>
  <si>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</si>
  <si>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</si>
  <si>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</si>
  <si>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</si>
  <si>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</si>
  <si>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</si>
  <si>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</si>
  <si>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</si>
  <si>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</si>
  <si>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</si>
  <si>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</si>
  <si>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</si>
  <si>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</si>
  <si>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</si>
  <si>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</si>
  <si>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</si>
  <si>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</si>
  <si>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</si>
  <si>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</si>
  <si>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</si>
  <si>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</si>
  <si>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</si>
  <si>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</si>
  <si>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</si>
  <si>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</si>
  <si>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</si>
  <si>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</si>
  <si>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</si>
  <si>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</si>
  <si>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</si>
  <si>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</si>
  <si>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</si>
  <si>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</si>
  <si>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</si>
  <si>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</si>
  <si>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</si>
  <si>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</si>
  <si>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</si>
  <si>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</si>
  <si>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</si>
  <si>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</si>
  <si>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</si>
  <si>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</si>
  <si>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</si>
  <si>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</si>
  <si>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</si>
  <si>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</si>
  <si>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</si>
  <si>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</si>
  <si>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</si>
  <si>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</si>
  <si>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</si>
  <si>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</si>
  <si>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</si>
  <si>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</si>
  <si>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</si>
  <si>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</si>
  <si>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</si>
  <si>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</si>
  <si>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</si>
  <si>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</si>
  <si>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</si>
  <si>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</si>
  <si>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</si>
  <si>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</si>
  <si>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</si>
  <si>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</si>
  <si>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at site</t>
  </si>
  <si>
    <t>NIGHT ACCESS SITE, TEAM WILL MOVE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</si>
</sst>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7" totalsRowShown="0" headerRowDxfId="13" tableBorderDxfId="12">
  <autoFilter ref="A1:L3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336.86418472222431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45999.81261064815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45999.81261064815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45999.81261064815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45999.81261064815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45999.81261064815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45999.81261064815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45999.81261064815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45999.81261064815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45999.81261064815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45999.81261064815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45999.81261064815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45999.81261064815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45999.81261064815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45999.81261064815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45999.81261064815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45999.81261064815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45999.81261064815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45999.81261064815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45999.81261064815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45999.81261064815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45999.81261064815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45999.81261064815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45999.81261064815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45999.81261064815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45999.81261064815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45999.81261064815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45999.81261064815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45999.81261064815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45999.81261064815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45999.81261064815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45999.81261064815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45999.81261064815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45999.81261064815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45999.81261064815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45999.81261064815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45999.81261064815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45999.81261064815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45999.81261064815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45999.81261064815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45999.81261064815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45999.81261064815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45999.81261064815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45999.81261064815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45999.81261064815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45999.81261064815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45999.81261064815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45999.81261064815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45999.81261064815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45999.81261064815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45999.81261064815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45999.81261064815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45999.81261064815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45999.81261064815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45999.81261064815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45999.81261064815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45999.81261064815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45999.81261064815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45999.81261064815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45999.81261064815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45999.81261064815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45999.81261064815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45999.81261064815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45999.81261064815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45999.81261064815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45999.81261064815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45999.81261064815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45999.81261064815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45999.81261064815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45999.81261064815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45999.81261064815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45999.81261064815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45999.81261064815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45999.81261064815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45999.81261064815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45999.81261064815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45999.81261064815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45999.81261064815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45999.81261064815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45999.81261064815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45999.81261064815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45999.81261064815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45999.81261064815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45999.81261064815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45999.81261064815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45999.81261064815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45999.81261064815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45999.81261064815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45999.81261064815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45999.81261064815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45999.81261064815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45999.81261064815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45999.81261064815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45999.81261064815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45999.81261064815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45999.81261064815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45999.81261064815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45999.81261064815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45999.81261064815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45999.81261064815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45999.81261064815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45999.81261064815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45999.81261064815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45999.81261064815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45999.81261064815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45999.81261064815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45999.81261064815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45999.81261064815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45999.81261064815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45999.81261064815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45999.81261064815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45999.81261064815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45999.81261064815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45999.81261064815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45999.81261064815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45999.81261064815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45999.81261064815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45999.81261064815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45999.81261064815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45999.81261064815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45999.81261064815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45999.81261064815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45999.81261064815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45999.81261064815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45999.81261064815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45999.81261064815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45999.81261064815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45999.81261064815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45999.81261064815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45999.81261064815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45999.81261064815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45999.81261064815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45999.81261064815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45999.81261064815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45999.81261064815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45999.81261064815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45999.81261064815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45999.81261064815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45999.81261064815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45999.81261064815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45999.81261064815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45999.81261064815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45999.81261064815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45999.81261064815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45999.81261064815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45999.81261064815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45999.81261064815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45999.81261064815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45999.81261064815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45999.81261064815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45999.81261064815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45999.81261064815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45999.81261064815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45999.81261064815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45999.81261064815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45999.81261064815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45999.81261064815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45999.81261064815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45999.81261064815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45999.81261064815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45999.81261064815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45999.81261064815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45999.81261064815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45999.81261064815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45999.81261064815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45999.81261064815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45999.81261064815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45999.81261064815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45999.81261064815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45999.81261064815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45999.81261064815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45999.81261064815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45999.81261064815</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174.81277268518897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15.425191666668979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2.4572287037080969</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45999.81261064815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45999.81261064815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45999.81261064815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45999.81261064815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45999.81261064815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45999.81261064815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45999.81261064815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45999.81261064815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45999.81261064815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45999.81261064815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45999.81261064815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45999.81261064815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45999.81261064815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45999.81261064815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45999.81261064815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45999.81261064815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45999.81261064815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45999.81261064815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45999.81261064815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45999.81261064815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45999.81261064815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45999.81261064815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45999.81261064815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45999.81261064815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45999.81261064815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45999.81261064815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45999.81261064815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45999.81261064815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45999.81261064815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45999.81261064815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45999.81261064815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45999.81261064815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45999.81261064815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45999.81261064815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45999.81261064815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45999.81261064815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45999.81261064815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45999.81261064815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45999.81261064815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45999.81261064815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45999.81261064815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45999.81261064815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45999.81261064815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45999.81261064815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45999.81261064815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45999.81261064815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45999.81261064815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45999.81261064815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45999.81261064815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45999.81261064815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45999.81261064815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45999.81261064815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45999.81261064815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45999.81261064815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45999.81261064815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45999.81261064815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45999.81261064815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45999.81261064815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45999.81261064815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45999.81261064815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45999.81261064815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45999.81261064815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45999.81261064815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45999.81261064815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45999.81261064815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45999.81261064815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45999.81261064815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45999.81261064815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45999.81261064815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45999.81261064815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45999.81261064815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45999.81261064815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45999.81261064815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45999.81261064815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45999.81261064815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45999.81261064815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45999.81261064815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45999.81261064815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45999.81261064815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45999.81261064815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45999.81261064815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45999.81261064815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45999.81261064815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45999.81261064815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45999.81261064815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45999.81261064815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45999.81261064815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45999.81261064815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45999.81261064815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45999.81261064815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45999.81261064815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45999.81261064815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45999.81261064815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45999.81261064815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45999.81261064815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45999.81261064815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45999.81261064815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45999.81261064815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45999.81261064815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45999.81261064815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45999.81261064815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45999.81261064815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45999.81261064815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45999.81261064815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45999.81261064815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45999.81261064815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45999.81261064815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45999.81261064815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45999.81261064815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45999.81261064815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45999.81261064815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45999.81261064815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45999.81261064815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45999.81261064815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45999.81261064815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45999.81261064815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45999.81261064815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45999.81261064815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45999.81261064815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45999.81261064815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45999.81261064815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45999.81261064815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45999.81261064815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45999.81261064815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45999.81261064815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45999.81261064815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45999.81261064815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45999.81261064815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45999.81261064815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45999.81261064815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45999.81261064815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45999.81261064815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45999.81261064815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45999.81261064815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45999.81261064815</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45999.81261064815</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45999.81261064815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45999.81261064815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45999.81261064815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45999.81261064815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45999.81261064815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45999.81261064815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45999.81261064815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45999.81261064815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45999.81261064815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45999.81261064815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45999.81261064815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45999.81261064815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45999.81261064815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45999.81261064815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45999.81261064815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45999.81261064815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45999.81261064815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45999.81261064815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45999.81261064815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45999.81261064815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45999.81261064815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45999.81261064815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45999.81261064815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45999.81261064815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45999.81261064815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45999.81261064815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45999.81261064815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45999.81261064815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45999.81261064815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45999.81261064815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45999.81261064815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45999.81261064815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45999.81261064815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45999.81261064815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45999.81261064815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45999.81261064815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45999.81261064815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45999.81261064815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45999.81261064815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45999.81261064815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45999.81261064815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45999.81261064815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45999.81261064815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45999.81261064815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45999.81261064815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45999.81261064815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45999.81261064815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45999.81261064815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45999.81261064815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45999.81261064815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45999.81261064815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45999.81261064815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45999.81261064815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45999.81261064815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45999.81261064815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45999.81261064815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45999.81261064815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45999.81261064815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45999.81261064815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45999.81261064815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45999.81261064815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45999.81261064815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45999.81261064815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45999.81261064815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45999.81261064815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45999.81261064815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45999.81261064815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45999.81261064815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45999.81261064815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45999.81261064815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45999.81261064815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45999.81261064815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45999.81261064815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45999.81261064815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45999.81261064815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45999.81261064815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45999.81261064815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45999.81261064815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45999.81261064815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45999.81261064815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45999.81261064815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45999.81261064815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45999.81261064815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45999.81261064815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45999.81261064815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45999.81261064815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45999.81261064815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45999.81261064815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45999.81261064815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45999.81261064815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45999.81261064815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45999.81261064815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45999.81261064815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45999.81261064815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45999.81261064815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45999.81261064815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45999.81261064815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45999.81261064815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45999.81261064815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45999.81261064815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45999.81261064815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45999.81261064815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45999.81261064815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45999.81261064815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45999.81261064815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45999.81261064815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45999.81261064815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45999.81261064815</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45999.81261064815</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45999.81261064815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45999.81261064815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45999.81261064815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45999.81261064815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45999.81261064815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45999.81261064815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45999.81261064815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45999.81261064815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45999.81261064815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45999.81261064815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45999.81261064815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45999.81261064815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45999.81261064815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45999.81261064815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45999.81261064815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45999.81261064815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45999.81261064815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45999.81261064815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45999.81261064815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45999.81261064815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45999.81261064815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45999.81261064815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45999.81261064815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45999.81261064815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45999.81261064815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45999.81261064815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45999.81261064815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45999.81261064815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45999.81261064815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45999.81261064815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45999.81261064815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45999.81261064815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45999.81261064815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45999.81261064815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45999.81261064815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45999.81261064815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45999.81261064815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45999.81261064815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45999.81261064815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45999.81261064815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45999.81261064815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45999.81261064815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45999.81261064815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45999.81261064815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45999.81261064815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45999.81261064815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45999.81261064815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45999.81261064815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45999.81261064815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45999.81261064815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45999.81261064815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45999.81261064815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45999.81261064815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45999.81261064815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45999.81261064815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45999.81261064815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45999.81261064815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45999.81261064815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45999.81261064815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45999.81261064815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45999.81261064815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45999.81261064815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45999.81261064815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45999.81261064815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45999.81261064815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45999.81261064815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45999.81261064815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45999.81261064815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45999.81261064815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45999.81261064815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45999.81261064815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45999.81261064815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45999.81261064815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45999.81261064815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45999.81261064815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45999.81261064815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45999.81261064815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45999.81261064815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45999.81261064815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45999.81261064815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45999.81261064815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45999.81261064815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45999.81261064815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45999.81261064815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45999.81261064815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45999.81261064815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45999.81261064815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45999.81261064815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45999.81261064815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45999.81261064815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45999.81261064815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45999.81261064815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45999.81261064815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45999.81261064815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45999.81261064815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45999.81261064815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45999.81261064815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45999.81261064815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45999.81261064815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45999.81261064815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45999.81261064815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45999.81261064815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45999.81261064815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45999.81261064815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45999.81261064815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45999.81261064815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45999.81261064815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45999.81261064815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45999.81261064815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45999.81261064815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45999.81261064815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45999.81261064815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45999.81261064815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45999.81261064815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45999.81261064815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45999.81261064815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45999.81261064815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45999.81261064815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45999.81261064815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45999.81261064815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45999.81261064815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45999.81261064815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45999.81261064815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45999.81261064815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45999.81261064815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45999.81261064815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45999.81261064815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45999.81261064815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45999.81261064815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45999.81261064815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45999.81261064815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45999.81261064815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45999.81261064815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45999.81261064815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45999.81261064815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45999.81261064815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45999.81261064815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45999.81261064815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45999.81261064815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45999.81261064815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45999.81261064815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45999.81261064815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45999.81261064815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45999.81261064815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45999.81261064815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45999.81261064815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45999.81261064815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45999.81261064815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45999.81261064815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45999.81261064815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45999.81261064815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45999.81261064815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45999.81261064815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45999.81261064815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45999.81261064815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45999.81261064815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45999.81261064815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45999.81261064815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45999.81261064815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45999.81261064815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45999.81261064815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45999.81261064815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45999.81261064815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45999.81261064815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45999.81261064815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45999.81261064815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45999.81261064815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45999.81261064815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45999.81261064815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45999.81261064815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45999.81261064815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45999.81261064815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45999.81261064815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45999.81261064815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45999.81261064815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45999.81261064815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45999.81261064815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45999.81261064815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45999.81261064815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45999.81261064815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45999.81261064815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45999.81261064815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45999.81261064815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45999.81261064815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45999.81261064815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45999.81261064815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45999.81261064815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45999.81261064815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45999.81261064815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45999.81261064815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45999.81261064815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45999.81261064815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45999.81261064815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45999.81261064815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45999.81261064815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45999.81261064815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45999.81261064815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45999.81261064815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45999.81261064815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45999.81261064815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45999.81261064815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45999.81261064815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45999.81261064815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45999.81261064815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45999.81261064815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45999.81261064815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45999.81261064815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45999.81261064815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45999.81261064815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45999.81261064815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45999.81261064815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45999.81261064815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45999.81261064815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45999.81261064815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45999.81261064815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45999.81261064815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45999.81261064815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45999.81261064815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45999.81261064815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45999.81261064815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45999.81261064815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45999.81261064815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45999.81261064815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45999.81261064815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45999.81261064815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45999.81261064815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45999.81261064815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45999.81261064815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45999.81261064815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45999.81261064815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45999.81261064815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45999.81261064815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45999.81261064815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45999.81261064815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45999.81261064815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45999.81261064815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45999.81261064815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45999.81261064815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45999.81261064815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45999.81261064815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45999.81261064815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45999.81261064815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45999.81261064815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45999.81261064815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45999.81261064815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45999.81261064815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45999.81261064815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45999.81261064815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45999.81261064815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45999.81261064815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45999.81261064815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45999.81261064815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45999.81261064815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45999.81261064815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45999.81261064815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45999.81261064815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45999.81261064815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45999.81261064815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45999.81261064815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45999.81261064815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45999.81261064815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45999.81261064815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45999.81261064815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45999.81261064815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45999.81261064815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45999.81261064815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45999.81261064815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45999.81261064815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45999.81261064815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45999.81261064815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45999.81261064815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45999.81261064815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45999.81261064815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45999.81261064815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45999.81261064815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45999.81261064815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45999.81261064815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45999.81261064815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45999.81261064815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45999.81261064815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45999.81261064815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45999.81261064815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45999.81261064815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45999.81261064815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45999.81261064815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45999.81261064815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45999.81261064815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45999.81261064815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45999.81261064815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45999.81261064815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45999.81261064815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45999.81261064815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45999.81261064815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45999.81261064815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45999.81261064815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45999.81261064815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45999.81261064815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45999.81261064815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45999.81261064815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45999.81261064815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45999.81261064815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45999.81261064815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45999.81261064815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45999.81261064815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45999.81261064815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45999.81261064815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45999.81261064815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45999.81261064815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45999.81261064815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45999.81261064815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45999.81261064815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45999.81261064815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45999.81261064815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45999.81261064815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45999.81261064815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45999.81261064815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45999.81261064815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45999.81261064815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45999.81261064815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45999.81261064815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45999.81261064815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45999.81261064815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45999.81261064815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45999.81261064815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45999.81261064815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45999.81261064815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45999.81261064815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45999.81261064815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45999.81261064815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45999.81261064815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45999.81261064815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45999.81261064815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45999.81261064815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45999.81261064815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45999.81261064815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45999.81261064815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45999.81261064815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45999.81261064815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45999.81261064815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45999.81261064815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45999.81261064815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45999.81261064815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45999.81261064815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45999.81261064815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45999.81261064815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45999.81261064815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45999.81261064815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45999.81261064815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45999.81261064815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45999.81261064815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45999.81261064815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45999.81261064815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45999.81261064815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45999.81261064815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45999.81261064815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45999.81261064815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45999.81261064815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45999.81261064815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45999.81261064815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45999.81261064815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45999.81261064815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45999.81261064815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45999.81261064815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45999.81261064815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45999.81261064815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45999.81261064815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45999.81261064815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45999.81261064815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45999.81261064815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45999.81261064815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45999.81261064815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45999.81261064815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45999.81261064815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45999.81261064815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45999.81261064815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45999.81261064815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45999.81261064815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45999.81261064815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45999.81261064815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45999.81261064815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45999.81261064815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45999.81261064815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45999.81261064815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45999.81261064815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45999.81261064815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45999.81261064815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45999.81261064815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45999.81261064815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45999.81261064815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45999.81261064815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45999.81261064815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45999.81261064815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45999.81261064815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45999.81261064815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45999.81261064815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45999.81261064815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45999.81261064815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45999.81261064815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45999.81261064815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45999.81261064815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45999.81261064815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45999.81261064815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45999.81261064815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45999.81261064815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45999.81261064815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45999.81261064815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45999.81261064815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45999.81261064815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45999.81261064815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45999.81261064815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45999.81261064815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45999.81261064815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45999.81261064815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45999.81261064815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45999.81261064815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45999.81261064815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45999.81261064815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45999.81261064815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45999.81261064815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45999.81261064815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45999.81261064815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45999.81261064815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45999.81261064815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45999.81261064815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45999.81261064815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45999.81261064815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45999.81261064815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45999.81261064815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45999.81261064815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45999.81261064815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45999.81261064815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45999.81261064815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45999.81261064815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45999.81261064815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45999.81261064815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45999.81261064815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45999.81261064815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45999.81261064815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45999.81261064815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45999.81261064815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45999.81261064815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45999.81261064815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45999.81261064815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45999.81261064815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45999.81261064815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45999.81261064815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45999.81261064815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45999.81261064815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45999.81261064815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45999.81261064815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45999.81261064815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45999.81261064815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45999.81261064815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45999.81261064815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45999.81261064815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45999.81261064815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45999.81261064815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45999.81261064815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45999.81261064815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45999.81261064815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45999.81261064815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45999.81261064815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45999.81261064815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45999.81261064815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45999.81261064815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45999.81261064815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45999.81261064815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45999.81261064815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45999.81261064815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45999.81261064815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45999.81261064815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45999.81261064815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45999.81261064815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45999.81261064815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45999.81261064815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45999.81261064815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45999.81261064815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45999.81261064815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45999.81261064815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45999.81261064815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45999.81261064815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45999.81261064815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45999.81261064815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45999.81261064815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45999.81261064815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45999.81261064815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45999.81261064815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45999.81261064815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45999.81261064815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45999.81261064815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45999.81261064815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45999.81261064815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45999.81261064815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45999.81261064815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45999.81261064815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45999.81261064815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45999.81261064815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45999.81261064815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45999.81261064815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45999.81261064815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45999.81261064815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45999.81261064815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45999.81261064815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45999.81261064815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45999.81261064815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45999.81261064815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45999.81261064815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45999.81261064815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45999.81261064815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45999.81261064815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45999.81261064815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45999.81261064815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45999.81261064815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45999.81261064815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45999.81261064815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45999.81261064815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45999.81261064815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45999.81261064815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45999.81261064815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45999.81261064815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45999.81261064815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45999.81261064815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45999.81261064815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45999.81261064815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45999.81261064815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45999.81261064815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45999.81261064815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45999.81261064815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45999.81261064815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45999.81261064815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45999.81261064815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45999.81261064815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45999.81261064815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45999.81261064815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45999.81261064815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45999.81261064815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45999.81261064815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45999.81261064815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45999.81261064815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45999.81261064815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45999.81261064815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45999.81261064815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45999.81261064815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45999.81261064815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45999.81261064815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45999.81261064815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45999.81261064815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45999.81261064815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45999.81261064815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45999.81261064815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45999.81261064815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45999.81261064815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45999.81261064815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45999.81261064815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45999.81261064815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45999.81261064815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45999.81261064815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45999.81261064815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45999.81261064815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45999.81261064815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45999.81261064815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45999.81261064815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45999.81261064815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45999.81261064815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45999.81261064815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45999.81261064815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45999.81261064815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45999.81261064815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45999.81261064815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45999.81261064815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45999.81261064815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45999.81261064815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45999.81261064815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45999.81261064815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45999.81261064815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45999.81261064815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45999.81261064815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45999.81261064815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45999.81261064815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45999.81261064815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45999.81261064815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45999.81261064815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45999.81261064815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45999.81261064815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45999.81261064815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45999.81261064815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45999.81261064815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45999.81261064815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45999.81261064815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45999.81261064815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45999.81261064815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45999.81261064815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45999.81261064815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45999.81261064815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45999.81261064815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45999.81261064815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45999.81261064815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45999.81261064815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45999.81261064815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45999.81261064815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45999.81261064815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45999.81261064815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45999.81261064815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45999.81261064815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45999.81261064815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45999.81261064815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45999.81261064815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45999.81261064815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45999.81261064815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45999.81261064815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45999.81261064815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45999.81261064815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45999.81261064815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45999.81261064815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45999.81261064815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45999.81261064815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45999.81261064815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45999.81261064815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45999.81261064815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45999.81261064815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45999.81261064815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45999.81261064815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45999.81261064815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45999.81261064815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45999.81261064815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45999.81261064815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45999.81261064815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45999.81261064815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45999.81261064815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45999.81261064815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45999.81261064815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45999.81261064815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45999.81261064815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45999.81261064815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45999.81261064815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45999.81261064815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45999.81261064815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45999.81261064815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45999.81261064815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45999.81261064815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45999.81261064815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45999.81261064815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45999.81261064815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45999.81261064815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45999.81261064815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45999.81261064815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45999.81261064815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45999.81261064815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45999.81261064815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45999.81261064815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45999.81261064815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45999.81261064815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45999.81261064815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45999.81261064815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45999.81261064815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45999.81261064815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45999.81261064815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45999.81261064815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45999.81261064815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45999.81261064815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45999.81261064815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45999.81261064815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45999.81261064815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45999.81261064815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45999.81261064815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45999.81261064815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45999.81261064815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45999.81261064815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45999.81261064815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45999.81261064815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45999.81261064815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45999.81261064815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45999.81261064815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45999.81261064815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45999.81261064815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45999.81261064815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45999.81261064815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45999.81261064815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45999.81261064815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45999.81261064815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45999.81261064815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45999.81261064815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45999.81261064815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45999.81261064815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45999.81261064815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45999.81261064815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45999.81261064815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45999.81261064815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45999.81261064815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45999.81261064815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45999.81261064815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45999.81261064815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45999.81261064815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45999.81261064815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45999.81261064815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45999.81261064815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45999.81261064815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45999.81261064815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45999.81261064815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45999.81261064815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45999.81261064815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45999.81261064815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45999.81261064815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45999.81261064815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45999.81261064815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45999.81261064815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45999.81261064815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45999.81261064815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45999.81261064815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45999.81261064815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45999.81261064815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45999.81261064815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45999.81261064815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45999.81261064815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45999.81261064815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45999.81261064815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45999.81261064815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45999.81261064815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45999.81261064815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45999.81261064815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45999.81261064815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45999.81261064815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45999.81261064815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45999.81261064815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45999.81261064815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45999.81261064815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45999.81261064815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45999.81261064815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45999.81261064815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45999.81261064815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45999.81261064815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45999.81261064815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45999.81261064815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45999.81261064815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45999.81261064815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45999.81261064815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45999.81261064815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45999.81261064815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45999.81261064815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45999.81261064815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45999.81261064815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45999.81261064815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45999.81261064815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45999.81261064815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45999.81261064815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45999.81261064815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45999.81261064815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45999.81261064815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45999.81261064815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45999.81261064815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45999.81261064815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45999.81261064815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45999.81261064815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45999.81261064815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45999.81261064815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45999.81261064815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45999.81261064815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45999.81261064815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45999.81261064815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45999.81261064815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45999.81261064815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45999.81261064815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45999.81261064815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45999.81261064815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45999.81261064815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45999.81261064815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45999.81261064815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45999.81261064815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45999.81261064815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45999.81261064815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45999.81261064815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45999.81261064815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45999.81261064815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45999.81261064815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45999.81261064815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45999.81261064815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45999.81261064815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45999.81261064815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45999.81261064815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45999.81261064815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45999.81261064815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45999.81261064815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45999.81261064815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45999.81261064815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45999.81261064815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45999.81261064815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45999.81261064815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45999.81261064815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45999.81261064815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45999.81261064815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45999.81261064815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45999.81261064815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45999.81261064815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45999.81261064815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45999.81261064815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45999.81261064815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45999.81261064815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45999.81261064815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45999.81261064815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45999.81261064815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45999.81261064815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45999.81261064815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45999.81261064815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45999.81261064815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45999.81261064815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45999.81261064815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45999.81261064815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45999.81261064815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45999.81261064815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45999.81261064815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45999.81261064815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45999.81261064815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45999.81261064815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45999.81261064815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45999.81261064815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45999.81261064815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45999.81261064815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45999.81261064815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45999.81261064815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45999.81261064815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45999.81261064815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45999.81261064815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45999.81261064815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45999.81261064815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45999.81261064815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45999.81261064815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45999.81261064815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45999.81261064815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45999.81261064815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45999.81261064815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45999.81261064815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45999.81261064815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45999.81261064815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45999.81261064815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45999.81261064815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45999.81261064815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45999.81261064815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45999.81261064815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45999.81261064815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45999.81261064815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45999.81261064815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45999.81261064815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45999.81261064815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45999.81261064815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45999.81261064815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45999.81261064815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45999.81261064815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45999.81261064815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45999.81261064815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45999.81261064815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45999.81261064815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45999.81261064815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45999.81261064815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45999.81261064815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45999.81261064815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45999.81261064815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45999.81261064815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45999.81261064815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45999.81261064815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45999.81261064815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45999.81261064815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45999.81261064815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45999.81261064815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45999.81261064815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45999.81261064815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45999.81261064815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45999.81261064815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45999.81261064815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45999.81261064815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45999.81261064815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45999.81261064815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45999.81261064815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45999.81261064815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45999.81261064815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45999.81261064815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45999.81261064815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45999.81261064815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45999.81261064815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45999.81261064815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45999.81261064815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45999.81261064815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45999.81261064815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45999.81261064815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45999.81261064815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45999.81261064815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45999.81261064815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45999.81261064815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45999.81261064815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45999.81261064815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45999.81261064815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45999.81261064815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45999.81261064815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45999.81261064815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45999.81261064815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45999.81261064815</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296.33189305555425</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1.0184671296301531</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45999.81261064815</v>
      </c>
      <c r="H4" s="91">
        <v>45999.038888888892</v>
      </c>
      <c r="I4" s="107" t="str">
        <f>IFERROR(VLOOKUP(D4,DB!A:F,6,0),"")</f>
        <v>SCECO</v>
      </c>
      <c r="J4" s="107" t="str">
        <f>IFERROR(VLOOKUP(D4,DB!A:G,7,0),"")</f>
        <v>Dead</v>
      </c>
      <c r="K4" s="93" t="s">
        <v>39124</v>
      </c>
      <c r="L4" s="87" t="str">
        <f>IFERROR(VLOOKUP(D4,DB!A:I,9,0),"")</f>
        <v>Latis</v>
      </c>
    </row>
    <row r="5" spans="1:16" ht="43.5" customHeight="1">
      <c r="A5" s="107" t="s">
        <v>39123</v>
      </c>
      <c r="B5" s="107" t="str">
        <f>IFERROR(VLOOKUP(D5,DB!A:K,11,0),"")</f>
        <v>R4</v>
      </c>
      <c r="C5" s="89">
        <v>1</v>
      </c>
      <c r="D5" s="87" t="s">
        <v>32758</v>
      </c>
      <c r="E5" s="90" t="s">
        <v>39106</v>
      </c>
      <c r="F5" s="91"/>
      <c r="G5" s="92">
        <f t="shared" ca="1" si="0"/>
        <v>45999.81261064815</v>
      </c>
      <c r="H5" s="91">
        <v>45999.539340277777</v>
      </c>
      <c r="I5" s="107" t="str">
        <f>IFERROR(VLOOKUP(D5,DB!A:F,6,0),"")</f>
        <v>SCECO</v>
      </c>
      <c r="J5" s="107" t="str">
        <f>IFERROR(VLOOKUP(D5,DB!A:G,7,0),"")</f>
        <v>No BB Shifted</v>
      </c>
      <c r="K5" s="93" t="s">
        <v>39125</v>
      </c>
      <c r="L5" s="87" t="str">
        <f>IFERROR(VLOOKUP(D5,DB!A:I,9,0),"")</f>
        <v>Latis</v>
      </c>
    </row>
    <row r="6" spans="1:16" ht="15" customHeight="1">
      <c r="A6" s="107"/>
      <c r="B6" s="107" t="str">
        <f>IFERROR(VLOOKUP(D6,DB!A:K,11,0),"")</f>
        <v/>
      </c>
      <c r="C6" s="89"/>
      <c r="D6" s="87"/>
      <c r="E6" s="90"/>
      <c r="F6" s="91"/>
      <c r="G6" s="92">
        <f t="shared" ca="1" si="0"/>
        <v>45999.81261064815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45999.81261064815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45999.81261064815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45999.81261064815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45999.81261064815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45999.81261064815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45999.81261064815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45999.81261064815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45999.81261064815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45999.81261064815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45999.81261064815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45999.81261064815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45999.81261064815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45999.81261064815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45999.81261064815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45999.81261064815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45999.81261064815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45999.81261064815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45999.81261064815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45999.81261064815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45999.81261064815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45999.81261064815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45999.81261064815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45999.81261064815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45999.81261064815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45999.81261064815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45999.81261064815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45999.81261064815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45999.81261064815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45999.81261064815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45999.81261064815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45999.81261064815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45999.81261064815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45999.81261064815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45999.81261064815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45999.81261064815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45999.81261064815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45999.81261064815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45999.81261064815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45999.81261064815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45999.81261064815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45999.81261064815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45999.81261064815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45999.81261064815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45999.81261064815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45999.81261064815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45999.81261064815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45999.81261064815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45999.81261064815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45999.81261064815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45999.81261064815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45999.81261064815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45999.81261064815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45999.81261064815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45999.81261064815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45999.81261064815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45999.81261064815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45999.81261064815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45999.81261064815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45999.81261064815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45999.81261064815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45999.81261064815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45999.81261064815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45999.81261064815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45999.81261064815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45999.81261064815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45999.81261064815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45999.81261064815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45999.81261064815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45999.81261064815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45999.81261064815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45999.81261064815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45999.81261064815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45999.81261064815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45999.81261064815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45999.81261064815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45999.81261064815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45999.81261064815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45999.81261064815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45999.81261064815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45999.81261064815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45999.81261064815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45999.81261064815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45999.81261064815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45999.81261064815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45999.81261064815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45999.81261064815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45999.81261064815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45999.81261064815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45999.81261064815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45999.81261064815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45999.81261064815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45999.81261064815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45999.81261064815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45999.81261064815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45999.81261064815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45999.81261064815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45999.81261064815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45999.81261064815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45999.81261064815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45999.81261064815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45999.81261064815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45999.81261064815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45999.81261064815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45999.81261064815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45999.81261064815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45999.81261064815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45999.81261064815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45999.81261064815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45999.81261064815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45999.81261064815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45999.81261064815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45999.81261064815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45999.81261064815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45999.81261064815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45999.81261064815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45999.81261064815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45999.81261064815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45999.81261064815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45999.81261064815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45999.81261064815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45999.81261064815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45999.81261064815</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topLeftCell="A9"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39126</v>
      </c>
      <c r="B2" s="37" t="str">
        <f>IFERROR(VLOOKUP(D2,DB!A:K,11,0),"")</f>
        <v>R5</v>
      </c>
      <c r="C2" s="37">
        <v>3</v>
      </c>
      <c r="D2" s="100" t="s">
        <v>36085</v>
      </c>
      <c r="E2" s="37" t="s">
        <v>39106</v>
      </c>
      <c r="F2" s="38">
        <v>45891.832060185188</v>
      </c>
      <c r="G2" s="102">
        <f ca="1">IFERROR(NOW()-F2,"")</f>
        <v>107.98055046296213</v>
      </c>
      <c r="H2" s="38">
        <v>45891.790393518517</v>
      </c>
      <c r="I2" s="37" t="str">
        <f>IFERROR(VLOOKUP(D2,DB!A:F,6,0),"")</f>
        <v>Generator-SG</v>
      </c>
      <c r="J2" s="37" t="str">
        <f>IFERROR(VLOOKUP(D2,DB!A:G,7,0),"")</f>
        <v>Vandalized</v>
      </c>
      <c r="K2" s="37" t="s">
        <v>39127</v>
      </c>
      <c r="L2" s="37" t="str">
        <f>IFERROR(VLOOKUP(D2,DB!A:I,9,0),"")</f>
        <v>Latis</v>
      </c>
      <c r="M2" s="99"/>
    </row>
    <row r="3" spans="1:13" s="39" customFormat="1" ht="30.75">
      <c r="A3" s="37" t="s">
        <v>39128</v>
      </c>
      <c r="B3" s="37" t="str">
        <f>IFERROR(VLOOKUP(D3,DB!A:K,11,0),"")</f>
        <v>R5</v>
      </c>
      <c r="C3" s="37">
        <v>1</v>
      </c>
      <c r="D3" s="37" t="s">
        <v>33407</v>
      </c>
      <c r="E3" s="37" t="s">
        <v>39109</v>
      </c>
      <c r="F3" s="38">
        <v>45926.188877314817</v>
      </c>
      <c r="G3" s="102">
        <f t="shared" ref="G3" ca="1" si="0">IFERROR(NOW()-F3,"")</f>
        <v>73.623733333333803</v>
      </c>
      <c r="H3" s="38">
        <v>45926.158159722225</v>
      </c>
      <c r="I3" s="37" t="str">
        <f>IFERROR(VLOOKUP(D3,DB!A:F,6,0),"")</f>
        <v>SCECO</v>
      </c>
      <c r="J3" s="37" t="str">
        <f>IFERROR(VLOOKUP(D3,DB!A:G,7,0),"")</f>
        <v>Good</v>
      </c>
      <c r="K3" s="37" t="s">
        <v>39129</v>
      </c>
      <c r="L3" s="37" t="str">
        <f>IFERROR(VLOOKUP(D3,DB!A:I,9,0),"")</f>
        <v>Latis</v>
      </c>
      <c r="M3" s="99"/>
    </row>
    <row r="4" spans="1:13" s="39" customFormat="1" ht="45.75" customHeight="1">
      <c r="A4" s="103" t="s">
        <v>39130</v>
      </c>
      <c r="B4" s="103" t="str">
        <f>IFERROR(VLOOKUP(D4,DB!A:K,11,0),"")</f>
        <v>R5</v>
      </c>
      <c r="C4" s="103">
        <v>1</v>
      </c>
      <c r="D4" s="103" t="s">
        <v>34832</v>
      </c>
      <c r="E4" s="103" t="s">
        <v>39109</v>
      </c>
      <c r="F4" s="104">
        <v>45948.661111111112</v>
      </c>
      <c r="G4" s="105">
        <f t="shared" ref="G4" ca="1" si="1">IFERROR(NOW()-F4,"")</f>
        <v>51.151499537038035</v>
      </c>
      <c r="H4" s="104">
        <v>45948.661111111112</v>
      </c>
      <c r="I4" s="103" t="str">
        <f>IFERROR(VLOOKUP(D4,DB!A:F,6,0),"")</f>
        <v>SCECO</v>
      </c>
      <c r="J4" s="103" t="str">
        <f>IFERROR(VLOOKUP(D4,DB!A:G,7,0),"")</f>
        <v>Dead</v>
      </c>
      <c r="K4" s="103" t="s">
        <v>39131</v>
      </c>
      <c r="L4" s="103" t="str">
        <f>IFERROR(VLOOKUP(D4,DB!A:I,9,0),"")</f>
        <v>Latis</v>
      </c>
    </row>
    <row r="5" spans="1:13" s="39" customFormat="1" ht="30.75">
      <c r="A5" s="103" t="s">
        <v>39132</v>
      </c>
      <c r="B5" s="103" t="str">
        <f>IFERROR(VLOOKUP(D5,DB!A:K,11,0),"")</f>
        <v>R5</v>
      </c>
      <c r="C5" s="103">
        <v>1</v>
      </c>
      <c r="D5" s="103" t="s">
        <v>36592</v>
      </c>
      <c r="E5" s="103" t="s">
        <v>39106</v>
      </c>
      <c r="F5" s="104">
        <v>45981.373298611114</v>
      </c>
      <c r="G5" s="105">
        <f ca="1">IFERROR(NOW()-F5,"")</f>
        <v>18.439312037036871</v>
      </c>
      <c r="H5" s="132">
        <v>45981.360798611109</v>
      </c>
      <c r="I5" s="103" t="str">
        <f>IFERROR(VLOOKUP(D5,DB!A:F,6,0),"")</f>
        <v>SCECO</v>
      </c>
      <c r="J5" s="103" t="str">
        <f>IFERROR(VLOOKUP(D5,DB!A:G,7,0),"")</f>
        <v>Dead</v>
      </c>
      <c r="K5" s="103" t="s">
        <v>39133</v>
      </c>
      <c r="L5" s="103" t="str">
        <f>IFERROR(VLOOKUP(D5,DB!A:I,9,0),"")</f>
        <v>Latis</v>
      </c>
    </row>
    <row r="6" spans="1:13">
      <c r="A6" s="37" t="s">
        <v>39134</v>
      </c>
      <c r="B6" s="37" t="str">
        <f>IFERROR(VLOOKUP(D6,DB!A:K,11,0),"")</f>
        <v>R5</v>
      </c>
      <c r="C6" s="37">
        <v>1</v>
      </c>
      <c r="D6" s="37" t="s">
        <v>37850</v>
      </c>
      <c r="E6" s="37" t="s">
        <v>39106</v>
      </c>
      <c r="F6" s="38">
        <v>45997.107488425929</v>
      </c>
      <c r="G6" s="131">
        <f t="shared" ref="G6" ca="1" si="2">IFERROR(NOW()-F6,"")</f>
        <v>2.7051222222216893</v>
      </c>
      <c r="H6" s="38">
        <v>45997.093599537038</v>
      </c>
      <c r="I6" s="37" t="str">
        <f>IFERROR(VLOOKUP(D6,DB!A:F,6,0),"")</f>
        <v>SCECO</v>
      </c>
      <c r="J6" s="37" t="str">
        <f>IFERROR(VLOOKUP(D6,DB!A:G,7,0),"")</f>
        <v>In progress</v>
      </c>
      <c r="K6" s="37" t="s">
        <v>39135</v>
      </c>
      <c r="L6" s="37" t="str">
        <f>IFERROR(VLOOKUP(D6,DB!A:I,9,0),"")</f>
        <v>Latis</v>
      </c>
    </row>
    <row r="7" spans="1:13" ht="30.75">
      <c r="A7" s="37" t="s">
        <v>39136</v>
      </c>
      <c r="B7" s="37" t="str">
        <f>IFERROR(VLOOKUP(D7,DB!A:K,11,0),"")</f>
        <v>R5</v>
      </c>
      <c r="C7" s="37">
        <v>1</v>
      </c>
      <c r="D7" s="37" t="s">
        <v>38216</v>
      </c>
      <c r="E7" s="37" t="s">
        <v>39137</v>
      </c>
      <c r="F7" s="38"/>
      <c r="G7" s="131">
        <f ca="1">IFERROR(NOW()-F7,"")</f>
        <v>45999.81261064815</v>
      </c>
      <c r="H7" s="38">
        <v>45999.642465277779</v>
      </c>
      <c r="I7" s="37" t="str">
        <f>IFERROR(VLOOKUP(D7,DB!A:F,6,0),"")</f>
        <v>SCECO</v>
      </c>
      <c r="J7" s="37" t="str">
        <f>IFERROR(VLOOKUP(D7,DB!A:G,7,0),"")</f>
        <v>Haj Removal</v>
      </c>
      <c r="K7" s="37" t="s">
        <v>39138</v>
      </c>
      <c r="L7" s="37" t="str">
        <f>IFERROR(VLOOKUP(D7,DB!A:I,9,0),"")</f>
        <v>Latis</v>
      </c>
    </row>
    <row r="8" spans="1:13" ht="30.75">
      <c r="A8" s="37" t="s">
        <v>39136</v>
      </c>
      <c r="B8" s="37" t="str">
        <f>IFERROR(VLOOKUP(D8,DB!A:K,11,0),"")</f>
        <v>R5</v>
      </c>
      <c r="C8" s="37">
        <v>1</v>
      </c>
      <c r="D8" s="37" t="s">
        <v>38196</v>
      </c>
      <c r="E8" s="37" t="s">
        <v>39137</v>
      </c>
      <c r="F8" s="38"/>
      <c r="G8" s="131">
        <f ca="1">IFERROR(NOW()-F8,"")</f>
        <v>45999.81261064815</v>
      </c>
      <c r="H8" s="38">
        <v>45999.642465277779</v>
      </c>
      <c r="I8" s="37" t="str">
        <f>IFERROR(VLOOKUP(D8,DB!A:F,6,0),"")</f>
        <v>SCECO</v>
      </c>
      <c r="J8" s="37" t="str">
        <f>IFERROR(VLOOKUP(D8,DB!A:G,7,0),"")</f>
        <v>Haj Removal</v>
      </c>
      <c r="K8" s="37" t="s">
        <v>39139</v>
      </c>
      <c r="L8" s="37" t="str">
        <f>IFERROR(VLOOKUP(D8,DB!A:I,9,0),"")</f>
        <v>Latis</v>
      </c>
    </row>
    <row r="9" spans="1:13" ht="30.75">
      <c r="A9" s="37" t="s">
        <v>39136</v>
      </c>
      <c r="B9" s="37" t="str">
        <f>IFERROR(VLOOKUP(D9,DB!A:K,11,0),"")</f>
        <v>R5</v>
      </c>
      <c r="C9" s="37">
        <v>1</v>
      </c>
      <c r="D9" s="37" t="s">
        <v>38349</v>
      </c>
      <c r="E9" s="37" t="s">
        <v>39137</v>
      </c>
      <c r="F9" s="38"/>
      <c r="G9" s="131">
        <f ca="1">IFERROR(NOW()-F9,"")</f>
        <v>45999.81261064815</v>
      </c>
      <c r="H9" s="38">
        <v>45999.642465277779</v>
      </c>
      <c r="I9" s="37" t="str">
        <f>IFERROR(VLOOKUP(D9,DB!A:F,6,0),"")</f>
        <v>SCECO</v>
      </c>
      <c r="J9" s="37" t="str">
        <f>IFERROR(VLOOKUP(D9,DB!A:G,7,0),"")</f>
        <v>Haj Removal</v>
      </c>
      <c r="K9" s="37" t="s">
        <v>39139</v>
      </c>
      <c r="L9" s="37" t="str">
        <f>IFERROR(VLOOKUP(D9,DB!A:I,9,0),"")</f>
        <v>Latis</v>
      </c>
    </row>
    <row r="10" spans="1:13" ht="30.75">
      <c r="A10" s="37" t="s">
        <v>39136</v>
      </c>
      <c r="B10" s="37" t="str">
        <f>IFERROR(VLOOKUP(D10,DB!A:K,11,0),"")</f>
        <v>R5</v>
      </c>
      <c r="C10" s="37">
        <v>2</v>
      </c>
      <c r="D10" s="37" t="s">
        <v>38311</v>
      </c>
      <c r="E10" s="37" t="s">
        <v>39137</v>
      </c>
      <c r="F10" s="38"/>
      <c r="G10" s="131">
        <f ca="1">IFERROR(NOW()-F10,"")</f>
        <v>45999.81261064815</v>
      </c>
      <c r="H10" s="38">
        <v>45999.642465277779</v>
      </c>
      <c r="I10" s="37" t="str">
        <f>IFERROR(VLOOKUP(D10,DB!A:F,6,0),"")</f>
        <v>SCECO</v>
      </c>
      <c r="J10" s="37" t="str">
        <f>IFERROR(VLOOKUP(D10,DB!A:G,7,0),"")</f>
        <v>Haj Removal</v>
      </c>
      <c r="K10" s="37" t="s">
        <v>39139</v>
      </c>
      <c r="L10" s="37" t="str">
        <f>IFERROR(VLOOKUP(D10,DB!A:I,9,0),"")</f>
        <v>Latis</v>
      </c>
    </row>
    <row r="11" spans="1:13" ht="30.75">
      <c r="A11" s="37" t="s">
        <v>39136</v>
      </c>
      <c r="B11" s="37" t="str">
        <f>IFERROR(VLOOKUP(D11,DB!A:K,11,0),"")</f>
        <v>R5</v>
      </c>
      <c r="C11" s="37">
        <v>1</v>
      </c>
      <c r="D11" s="37" t="s">
        <v>38244</v>
      </c>
      <c r="E11" s="37" t="s">
        <v>39137</v>
      </c>
      <c r="F11" s="38"/>
      <c r="G11" s="131">
        <f ca="1">IFERROR(NOW()-F11,"")</f>
        <v>45999.81261064815</v>
      </c>
      <c r="H11" s="38">
        <v>45999.642465277779</v>
      </c>
      <c r="I11" s="37" t="str">
        <f>IFERROR(VLOOKUP(D11,DB!A:F,6,0),"")</f>
        <v>SCECO</v>
      </c>
      <c r="J11" s="37" t="str">
        <f>IFERROR(VLOOKUP(D11,DB!A:G,7,0),"")</f>
        <v>Haj Removal</v>
      </c>
      <c r="K11" s="37" t="s">
        <v>39138</v>
      </c>
      <c r="L11" s="37" t="str">
        <f>IFERROR(VLOOKUP(D11,DB!A:I,9,0),"")</f>
        <v>Latis</v>
      </c>
    </row>
    <row r="12" spans="1:13" ht="30.75">
      <c r="A12" s="37" t="s">
        <v>39136</v>
      </c>
      <c r="B12" s="37" t="str">
        <f>IFERROR(VLOOKUP(D12,DB!A:K,11,0),"")</f>
        <v>R5</v>
      </c>
      <c r="C12" s="37">
        <v>1</v>
      </c>
      <c r="D12" s="37" t="s">
        <v>38185</v>
      </c>
      <c r="E12" s="37" t="s">
        <v>39137</v>
      </c>
      <c r="F12" s="38"/>
      <c r="G12" s="131">
        <f ca="1">IFERROR(NOW()-F12,"")</f>
        <v>45999.81261064815</v>
      </c>
      <c r="H12" s="38">
        <v>45999.642465277779</v>
      </c>
      <c r="I12" s="37" t="str">
        <f>IFERROR(VLOOKUP(D12,DB!A:F,6,0),"")</f>
        <v>SCECO</v>
      </c>
      <c r="J12" s="37" t="str">
        <f>IFERROR(VLOOKUP(D12,DB!A:G,7,0),"")</f>
        <v>Haj Removal</v>
      </c>
      <c r="K12" s="37" t="s">
        <v>39138</v>
      </c>
      <c r="L12" s="37" t="str">
        <f>IFERROR(VLOOKUP(D12,DB!A:I,9,0),"")</f>
        <v>Latis</v>
      </c>
    </row>
    <row r="13" spans="1:13" ht="30.75">
      <c r="A13" s="37" t="s">
        <v>39136</v>
      </c>
      <c r="B13" s="37" t="str">
        <f>IFERROR(VLOOKUP(D13,DB!A:K,11,0),"")</f>
        <v>R5</v>
      </c>
      <c r="C13" s="37">
        <v>1</v>
      </c>
      <c r="D13" s="37" t="s">
        <v>38566</v>
      </c>
      <c r="E13" s="37" t="s">
        <v>39137</v>
      </c>
      <c r="F13" s="38"/>
      <c r="G13" s="131">
        <f ca="1">IFERROR(NOW()-F13,"")</f>
        <v>45999.81261064815</v>
      </c>
      <c r="H13" s="38">
        <v>45999.642465277779</v>
      </c>
      <c r="I13" s="37" t="str">
        <f>IFERROR(VLOOKUP(D13,DB!A:F,6,0),"")</f>
        <v>SCECO</v>
      </c>
      <c r="J13" s="37" t="str">
        <f>IFERROR(VLOOKUP(D13,DB!A:G,7,0),"")</f>
        <v>Haj Removal</v>
      </c>
      <c r="K13" s="37" t="s">
        <v>39138</v>
      </c>
      <c r="L13" s="37" t="str">
        <f>IFERROR(VLOOKUP(D13,DB!A:I,9,0),"")</f>
        <v>Latis</v>
      </c>
    </row>
    <row r="14" spans="1:13" ht="30.75">
      <c r="A14" s="37" t="s">
        <v>39140</v>
      </c>
      <c r="B14" s="37" t="str">
        <f>IFERROR(VLOOKUP(D14,DB!A:K,11,0),"")</f>
        <v>R5</v>
      </c>
      <c r="C14" s="37">
        <v>2</v>
      </c>
      <c r="D14" s="37" t="s">
        <v>38377</v>
      </c>
      <c r="E14" s="37" t="s">
        <v>39109</v>
      </c>
      <c r="F14" s="38"/>
      <c r="G14" s="131">
        <f ca="1">IFERROR(NOW()-F14,"")</f>
        <v>45999.81261064815</v>
      </c>
      <c r="H14" s="38">
        <v>45999.692858796298</v>
      </c>
      <c r="I14" s="37" t="str">
        <f>IFERROR(VLOOKUP(D14,DB!A:F,6,0),"")</f>
        <v>SCECO</v>
      </c>
      <c r="J14" s="37" t="str">
        <f>IFERROR(VLOOKUP(D14,DB!A:G,7,0),"")</f>
        <v>Haj Removal</v>
      </c>
      <c r="K14" s="37" t="s">
        <v>39141</v>
      </c>
      <c r="L14" s="37" t="str">
        <f>IFERROR(VLOOKUP(D14,DB!A:I,9,0),"")</f>
        <v>Latis</v>
      </c>
    </row>
    <row r="15" spans="1:13">
      <c r="A15" s="37"/>
      <c r="B15" s="37" t="str">
        <f>IFERROR(VLOOKUP(D15,DB!A:K,11,0),"")</f>
        <v/>
      </c>
      <c r="C15" s="37"/>
      <c r="D15" s="37"/>
      <c r="E15" s="37"/>
      <c r="F15" s="38"/>
      <c r="G15" s="131">
        <f ca="1">IFERROR(NOW()-F15,"")</f>
        <v>45999.81261064815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45999.81261064815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45999.81261064815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45999.81261064815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45999.81261064815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45999.81261064815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45999.81261064815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45999.81261064815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45999.81261064815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45999.81261064815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45999.81261064815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45999.81261064815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45999.81261064815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45999.81261064815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45999.81261064815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45999.81261064815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45999.81261064815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45999.81261064815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45999.81261064815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45999.81261064815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45999.81261064815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45999.81261064815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45999.81261064815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45999.81261064815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45999.81261064815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45999.81261064815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45999.81261064815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45999.81261064815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45999.81261064815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45999.81261064815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45999.81261064815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45999.81261064815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45999.81261064815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45999.81261064815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45999.81261064815</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39123</v>
      </c>
      <c r="B2" s="115" t="str">
        <f>IFERROR(VLOOKUP(D2,DB!A:K,11,0),"")</f>
        <v>R6</v>
      </c>
      <c r="C2" s="116">
        <v>3</v>
      </c>
      <c r="D2" s="115" t="s">
        <v>39094</v>
      </c>
      <c r="E2" s="138"/>
      <c r="F2" s="117"/>
      <c r="G2" s="72">
        <f t="shared" ref="G2:G21" ca="1" si="0">IFERROR(NOW()-F2,"-")</f>
        <v>45999.81261064815</v>
      </c>
      <c r="H2" s="117">
        <v>45999.712106481478</v>
      </c>
      <c r="I2" s="115" t="str">
        <f>IFERROR(VLOOKUP(D2,DB!A:F,6,0),"")</f>
        <v>SCECO-Rental-Genset</v>
      </c>
      <c r="J2" s="115" t="str">
        <f>IFERROR(VLOOKUP(D2,DB!A:G,7,0),"")</f>
        <v>In progress</v>
      </c>
      <c r="K2" s="118" t="s">
        <v>39142</v>
      </c>
      <c r="L2" s="133" t="str">
        <f>IFERROR(VLOOKUP(D2,DB!A:I,9,0),"")</f>
        <v>Latis</v>
      </c>
    </row>
    <row r="3" spans="1:16382" ht="31.5" customHeight="1">
      <c r="A3" s="114" t="s">
        <v>39123</v>
      </c>
      <c r="B3" s="115" t="str">
        <f>IFERROR(VLOOKUP(D3,DB!A:K,11,0),"")</f>
        <v>R6</v>
      </c>
      <c r="C3" s="116">
        <v>1</v>
      </c>
      <c r="D3" s="115" t="s">
        <v>37497</v>
      </c>
      <c r="E3" s="138"/>
      <c r="F3" s="117"/>
      <c r="G3" s="72">
        <f t="shared" ca="1" si="0"/>
        <v>45999.81261064815</v>
      </c>
      <c r="H3" s="117">
        <v>45999.733171296299</v>
      </c>
      <c r="I3" s="115" t="str">
        <f>IFERROR(VLOOKUP(D3,DB!A:F,6,0),"")</f>
        <v>Generator-SG</v>
      </c>
      <c r="J3" s="115" t="str">
        <f>IFERROR(VLOOKUP(D3,DB!A:G,7,0),"")</f>
        <v>Dead</v>
      </c>
      <c r="K3" s="118" t="s">
        <v>39143</v>
      </c>
      <c r="L3" s="133" t="str">
        <f>IFERROR(VLOOKUP(D3,DB!A:I,9,0),"")</f>
        <v>Latis</v>
      </c>
    </row>
    <row r="4" spans="1:16382" ht="31.5" customHeight="1">
      <c r="A4" s="114"/>
      <c r="B4" s="115" t="str">
        <f>IFERROR(VLOOKUP(D4,DB!A:K,11,0),"")</f>
        <v/>
      </c>
      <c r="C4" s="116"/>
      <c r="D4" s="115"/>
      <c r="E4" s="138"/>
      <c r="F4" s="117"/>
      <c r="G4" s="72">
        <f t="shared" ca="1" si="0"/>
        <v>45999.81261064815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45999.81261064815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45999.81261064815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45999.81261064815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45999.81261064815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45999.81261064815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45999.81261064815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45999.81261064815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45999.81261064815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45999.81261064815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45999.81261064815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45999.81261064815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45999.81261064815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45999.81261064815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45999.81261064815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45999.81261064815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45999.81261064815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45999.81261064815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ref="G22:G85" ca="1" si="1">IFERROR(NOW()-F22,"-")</f>
        <v>45999.81261064815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45999.81261064815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45999.81261064815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45999.81261064815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45999.81261064815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45999.81261064815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45999.81261064815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45999.81261064815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45999.81261064815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45999.81261064815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45999.81261064815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45999.81261064815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45999.81261064815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45999.81261064815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45999.81261064815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45999.81261064815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45999.81261064815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45999.81261064815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45999.81261064815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45999.81261064815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45999.81261064815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45999.81261064815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45999.81261064815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45999.81261064815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45999.81261064815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45999.81261064815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45999.81261064815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45999.81261064815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45999.81261064815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45999.81261064815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45999.81261064815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45999.81261064815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45999.81261064815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45999.81261064815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45999.81261064815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45999.81261064815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45999.81261064815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45999.81261064815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45999.81261064815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45999.81261064815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45999.81261064815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45999.81261064815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45999.81261064815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45999.81261064815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45999.81261064815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45999.81261064815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45999.81261064815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45999.81261064815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45999.81261064815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45999.81261064815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45999.81261064815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45999.81261064815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45999.81261064815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45999.81261064815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45999.81261064815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45999.81261064815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45999.81261064815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45999.81261064815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45999.81261064815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45999.81261064815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45999.81261064815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45999.81261064815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45999.81261064815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45999.81261064815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ref="G86:G149" ca="1" si="2">IFERROR(NOW()-F86,"-")</f>
        <v>45999.81261064815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45999.81261064815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45999.81261064815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45999.81261064815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45999.81261064815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45999.81261064815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45999.81261064815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45999.81261064815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45999.81261064815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45999.81261064815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45999.81261064815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45999.81261064815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45999.81261064815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45999.81261064815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45999.81261064815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45999.81261064815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45999.81261064815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45999.81261064815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45999.81261064815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45999.81261064815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45999.81261064815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45999.81261064815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45999.81261064815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45999.81261064815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45999.81261064815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45999.81261064815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45999.81261064815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45999.81261064815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45999.81261064815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45999.81261064815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45999.81261064815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45999.81261064815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45999.81261064815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45999.81261064815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45999.81261064815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45999.81261064815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45999.81261064815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45999.81261064815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45999.81261064815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45999.81261064815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45999.81261064815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45999.81261064815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45999.81261064815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45999.81261064815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45999.81261064815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45999.81261064815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45999.81261064815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45999.81261064815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45999.81261064815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45999.81261064815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45999.81261064815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45999.81261064815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45999.81261064815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45999.81261064815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45999.81261064815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45999.81261064815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45999.81261064815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45999.81261064815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45999.81261064815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45999.81261064815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45999.81261064815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45999.81261064815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45999.81261064815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45999.81261064815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ref="G150:G213" ca="1" si="3">IFERROR(NOW()-F150,"-")</f>
        <v>45999.81261064815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45999.81261064815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45999.81261064815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45999.81261064815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45999.81261064815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45999.81261064815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45999.81261064815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45999.81261064815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45999.81261064815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45999.81261064815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45999.81261064815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45999.81261064815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45999.81261064815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45999.81261064815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45999.81261064815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45999.81261064815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45999.81261064815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45999.81261064815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45999.81261064815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45999.81261064815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45999.81261064815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45999.81261064815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45999.81261064815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45999.81261064815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45999.81261064815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45999.81261064815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45999.81261064815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45999.81261064815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45999.81261064815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45999.81261064815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45999.81261064815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45999.81261064815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45999.81261064815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45999.81261064815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45999.81261064815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45999.81261064815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45999.81261064815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45999.81261064815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45999.81261064815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45999.81261064815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45999.81261064815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45999.81261064815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45999.81261064815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45999.81261064815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45999.81261064815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45999.81261064815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45999.81261064815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45999.81261064815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45999.81261064815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45999.81261064815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45999.81261064815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45999.81261064815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45999.81261064815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45999.81261064815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45999.81261064815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45999.81261064815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45999.81261064815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45999.81261064815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45999.81261064815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45999.81261064815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45999.81261064815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45999.81261064815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45999.81261064815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45999.81261064815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ref="G214:G277" ca="1" si="4">IFERROR(NOW()-F214,"-")</f>
        <v>45999.81261064815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45999.81261064815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45999.81261064815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45999.81261064815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45999.81261064815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45999.81261064815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45999.81261064815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45999.81261064815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45999.81261064815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45999.81261064815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45999.81261064815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45999.81261064815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45999.81261064815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45999.81261064815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45999.81261064815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45999.81261064815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45999.81261064815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45999.81261064815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45999.81261064815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45999.81261064815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45999.81261064815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45999.81261064815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45999.81261064815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45999.81261064815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45999.81261064815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45999.81261064815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45999.81261064815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45999.81261064815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45999.81261064815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45999.81261064815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45999.81261064815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45999.81261064815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45999.81261064815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45999.81261064815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45999.81261064815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45999.81261064815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45999.81261064815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45999.81261064815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45999.81261064815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45999.81261064815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45999.81261064815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45999.81261064815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45999.81261064815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45999.81261064815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45999.81261064815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45999.81261064815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45999.81261064815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45999.81261064815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45999.81261064815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45999.81261064815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45999.81261064815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45999.81261064815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45999.81261064815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45999.81261064815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45999.81261064815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45999.81261064815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45999.81261064815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45999.81261064815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45999.81261064815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45999.81261064815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45999.81261064815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45999.81261064815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45999.81261064815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45999.81261064815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ref="G278:G341" ca="1" si="5">IFERROR(NOW()-F278,"-")</f>
        <v>45999.81261064815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45999.81261064815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45999.81261064815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45999.81261064815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45999.81261064815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45999.81261064815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45999.81261064815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45999.81261064815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45999.81261064815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45999.81261064815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45999.81261064815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45999.81261064815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45999.81261064815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45999.81261064815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45999.81261064815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45999.81261064815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45999.81261064815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45999.81261064815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45999.81261064815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45999.81261064815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45999.81261064815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45999.81261064815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45999.81261064815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45999.81261064815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45999.81261064815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45999.81261064815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45999.81261064815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45999.81261064815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45999.81261064815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45999.81261064815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45999.81261064815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45999.81261064815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45999.81261064815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45999.81261064815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45999.81261064815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45999.81261064815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45999.81261064815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45999.81261064815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45999.81261064815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45999.81261064815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45999.81261064815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45999.81261064815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45999.81261064815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45999.81261064815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45999.81261064815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45999.81261064815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45999.81261064815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45999.81261064815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45999.81261064815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45999.81261064815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45999.81261064815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45999.81261064815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45999.81261064815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45999.81261064815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45999.81261064815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45999.81261064815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45999.81261064815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45999.81261064815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45999.81261064815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45999.81261064815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45999.81261064815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45999.81261064815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45999.81261064815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45999.81261064815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ref="G342:G405" ca="1" si="6">IFERROR(NOW()-F342,"-")</f>
        <v>45999.81261064815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45999.81261064815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45999.81261064815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45999.81261064815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45999.81261064815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45999.81261064815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45999.81261064815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45999.81261064815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45999.81261064815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45999.81261064815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45999.81261064815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45999.81261064815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45999.81261064815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45999.81261064815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45999.81261064815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45999.81261064815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45999.81261064815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45999.81261064815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45999.81261064815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45999.81261064815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45999.81261064815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45999.81261064815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45999.81261064815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45999.81261064815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45999.81261064815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45999.81261064815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45999.81261064815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45999.81261064815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45999.81261064815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45999.81261064815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45999.81261064815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45999.81261064815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45999.81261064815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45999.81261064815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45999.81261064815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45999.81261064815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45999.81261064815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45999.81261064815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45999.81261064815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45999.81261064815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45999.81261064815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45999.81261064815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45999.81261064815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45999.81261064815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45999.81261064815</v>
      </c>
      <c r="H386" s="117"/>
      <c r="I386" s="115" t="str">
        <f>IFERROR(VLOOKUP(D386,DB!A:F,6,0),"")</f>
        <v/>
      </c>
      <c r="J386" s="115" t="str">
        <f>IFERROR(VLOOKUP(D386,DB!A:G,7,0),"")</f>
        <v/>
      </c>
      <c r="K386" s="118"/>
      <c r="L386" s="133" t="str">
        <f>IFERROR(VLOOKUP(D386,DB!A:I,9,0),"")</f>
        <v/>
      </c>
    </row>
    <row r="387" spans="1:12" ht="31.5" customHeight="1">
      <c r="A387" s="139"/>
      <c r="B387" s="140" t="str">
        <f>IFERROR(VLOOKUP(D387,DB!A:K,11,0),"")</f>
        <v/>
      </c>
      <c r="C387" s="141"/>
      <c r="D387" s="140"/>
      <c r="E387" s="138"/>
      <c r="F387" s="142"/>
      <c r="G387" s="143">
        <f t="shared" ca="1" si="6"/>
        <v>45999.81261064815</v>
      </c>
      <c r="H387" s="142"/>
      <c r="I387" s="140" t="str">
        <f>IFERROR(VLOOKUP(D387,DB!A:F,6,0),"")</f>
        <v/>
      </c>
      <c r="J387" s="140" t="str">
        <f>IFERROR(VLOOKUP(D387,DB!A:G,7,0),"")</f>
        <v/>
      </c>
      <c r="K387" s="144"/>
      <c r="L387" s="145" t="str">
        <f>IFERROR(VLOOKUP(D387,DB!A:I,9,0),"")</f>
        <v/>
      </c>
    </row>
  </sheetData>
  <dataValidations count="2">
    <dataValidation allowBlank="1" showInputMessage="1" showErrorMessage="1" sqref="E1" xr:uid="{9E1BC488-8814-4F8A-8DBE-742B3278AB71}"/>
    <dataValidation type="list" allowBlank="1" showInputMessage="1" showErrorMessage="1" sqref="E2:E3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2025-12-08T16:32:13Z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