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5200" documentId="120_S{2AC9BD13-BADA-5192-A53E-5A8FF88502F6}" xr6:coauthVersionLast="47" xr6:coauthVersionMax="47" xr10:uidLastSave="{73E76F9E-A581-4EAB-B117-59409134C249}"/>
  <bookViews>
    <workbookView xWindow="-120" yWindow="-120" windowWidth="38640" windowHeight="21120"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5" l="1"/>
  <c r="G6" i="5"/>
  <c r="I6" i="5"/>
  <c r="J6" i="5"/>
  <c r="L6" i="5"/>
  <c r="L3" i="1"/>
  <c r="J3" i="1"/>
  <c r="I3" i="1"/>
  <c r="G3" i="1"/>
  <c r="B3" i="1"/>
  <c r="B5" i="5"/>
  <c r="G5" i="5"/>
  <c r="I5" i="5"/>
  <c r="J5" i="5"/>
  <c r="L5"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G2" i="5"/>
  <c r="I3"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<sst xmlns="http://schemas.openxmlformats.org/spreadsheetml/2006/main" count="180280" uniqueCount="39123">
  <si>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</si>
  <si>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</si>
  <si>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</si>
  <si>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</si>
  <si>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</si>
  <si>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</si>
  <si>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</si>
  <si>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</si>
  <si>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</si>
  <si>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</si>
  <si>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</si>
  <si>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</si>
  <si>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</si>
  <si>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</si>
  <si>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</si>
  <si>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</si>
  <si>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</si>
  <si>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</si>
  <si>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</si>
  <si>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</si>
  <si>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</si>
  <si>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</si>
  <si>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</si>
  <si>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</si>
  <si>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</si>
  <si>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</si>
  <si>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</si>
  <si>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</si>
  <si>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</si>
  <si>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</si>
  <si>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</si>
  <si>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</si>
  <si>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</si>
  <si>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</si>
  <si>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</si>
  <si>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</si>
  <si>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</si>
  <si>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</si>
  <si>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</si>
  <si>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</si>
  <si>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</si>
  <si>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</si>
  <si>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</si>
  <si>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</si>
  <si>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</si>
  <si>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</si>
  <si>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</si>
  <si>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</si>
  <si>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</si>
  <si>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</si>
  <si>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</si>
  <si>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</si>
  <si>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</si>
  <si>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</si>
  <si>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</si>
  <si>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</si>
  <si>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</si>
  <si>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</si>
  <si>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</si>
  <si>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</si>
  <si>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</si>
  <si>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</si>
  <si>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</si>
  <si>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</si>
  <si>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</si>
  <si>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</si>
  <si>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</si>
  <si>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</si>
  <si>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</si>
  <si>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</si>
  <si>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</si>
  <si>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</si>
  <si>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</si>
  <si>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</si>
  <si>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</si>
  <si>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</si>
  <si>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</si>
  <si>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</si>
  <si>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</si>
  <si>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</si>
  <si>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</si>
  <si>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</si>
  <si>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</si>
  <si>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</si>
  <si>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</si>
  <si>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</si>
  <si>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</si>
  <si>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</si>
  <si>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</si>
  <si>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</si>
  <si>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</si>
  <si>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</si>
  <si>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</si>
  <si>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</si>
  <si>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</si>
  <si>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</si>
  <si>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</si>
  <si>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</si>
  <si>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</si>
  <si>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</si>
  <si>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</si>
  <si>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</si>
  <si>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</si>
  <si>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</si>
  <si>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</si>
  <si>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</si>
  <si>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</si>
  <si>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</si>
  <si>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</si>
  <si>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</si>
  <si>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</si>
  <si>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</si>
  <si>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</si>
  <si>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</si>
  <si>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</si>
  <si>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</si>
  <si>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</si>
  <si>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</si>
  <si>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</si>
  <si>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</si>
  <si>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</si>
  <si>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</si>
  <si>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</si>
  <si>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</si>
  <si>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</si>
  <si>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</si>
  <si>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</si>
  <si>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</si>
  <si>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</si>
  <si>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</si>
  <si>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</si>
  <si>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</si>
  <si>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</si>
  <si>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</si>
  <si>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</si>
  <si>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</si>
  <si>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</si>
  <si>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</si>
  <si>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</si>
  <si>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</si>
  <si>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</si>
  <si>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</si>
  <si>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</si>
  <si>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</si>
  <si>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</si>
  <si>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</si>
  <si>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</si>
  <si>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</si>
  <si>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</si>
  <si>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</si>
  <si>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</si>
  <si>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</si>
  <si>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</si>
  <si>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</si>
  <si>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</si>
  <si>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</si>
  <si>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</si>
  <si>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</si>
  <si>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</si>
  <si>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</si>
  <si>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</si>
  <si>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</si>
  <si>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</si>
  <si>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</si>
  <si>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</si>
  <si>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</si>
  <si>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</si>
  <si>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</si>
  <si>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</si>
  <si>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</si>
  <si>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</si>
  <si>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</si>
  <si>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</si>
  <si>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</si>
  <si>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</si>
  <si>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</si>
  <si>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</si>
  <si>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</si>
  <si>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</si>
  <si>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</si>
  <si>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</si>
  <si>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</si>
  <si>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</si>
  <si>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</si>
  <si>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</si>
  <si>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</si>
  <si>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</si>
  <si>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</si>
  <si>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</si>
  <si>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</si>
  <si>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</si>
  <si>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</si>
  <si>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</si>
  <si>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</si>
  <si>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</si>
  <si>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</si>
  <si>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</si>
  <si>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</si>
  <si>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</si>
  <si>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</si>
  <si>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</si>
  <si>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</si>
  <si>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</si>
  <si>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</si>
  <si>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</si>
  <si>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</si>
  <si>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</si>
  <si>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</si>
  <si>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</si>
  <si>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</si>
  <si>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</si>
  <si>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</si>
  <si>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</si>
  <si>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</si>
  <si>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</si>
  <si>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</si>
  <si>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</si>
  <si>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</si>
  <si>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</si>
  <si>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</si>
  <si>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</si>
  <si>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</si>
  <si>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</si>
  <si>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</si>
  <si>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</si>
  <si>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</si>
  <si>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</si>
  <si>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</si>
  <si>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</si>
  <si>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</si>
  <si>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</si>
  <si>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</si>
  <si>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</si>
  <si>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</si>
  <si>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</si>
  <si>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</si>
  <si>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</si>
  <si>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</si>
  <si>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</si>
  <si>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</si>
  <si>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</si>
  <si>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</si>
  <si>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</si>
  <si>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</si>
  <si>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</si>
  <si>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</si>
  <si>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</si>
  <si>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</si>
  <si>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</si>
  <si>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</si>
  <si>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</si>
  <si>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</si>
  <si>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</si>
  <si>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</si>
  <si>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</si>
  <si>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</si>
  <si>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</si>
  <si>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</si>
  <si>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</si>
  <si>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</si>
  <si>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</si>
  <si>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</si>
  <si>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</si>
  <si>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</si>
  <si>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</si>
  <si>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</si>
  <si>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</si>
  <si>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</si>
  <si>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</si>
  <si>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</si>
  <si>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</si>
  <si>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</si>
  <si>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</si>
  <si>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</si>
  <si>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</si>
  <si>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</si>
  <si>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</si>
  <si>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</si>
  <si>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</si>
  <si>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</si>
  <si>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</si>
  <si>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</si>
  <si>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</si>
  <si>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</si>
  <si>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</si>
  <si>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</si>
  <si>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</si>
  <si>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</si>
  <si>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</si>
  <si>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</si>
  <si>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</si>
  <si>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</si>
  <si>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</si>
  <si>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</si>
  <si>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</si>
  <si>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</si>
  <si>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</si>
  <si>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</si>
  <si>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</si>
  <si>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</si>
  <si>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</si>
  <si>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</si>
  <si>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</si>
  <si>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</si>
  <si>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</si>
  <si>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</si>
  <si>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</si>
  <si>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</si>
  <si>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</si>
  <si>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</si>
  <si>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</si>
  <si>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</si>
  <si>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</si>
  <si>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</si>
  <si>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</si>
  <si>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</si>
  <si>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</si>
  <si>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</si>
  <si>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</si>
  <si>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</si>
  <si>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</si>
  <si>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</si>
  <si>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</si>
  <si>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</si>
  <si>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</si>
  <si>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</si>
  <si>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</si>
  <si>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</si>
  <si>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</si>
  <si>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</si>
  <si>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</si>
  <si>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</si>
  <si>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</si>
  <si>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</si>
  <si>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</si>
  <si>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</si>
  <si>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</si>
  <si>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</si>
  <si>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</si>
  <si>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</si>
  <si>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</si>
  <si>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</si>
  <si>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</si>
  <si>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</si>
  <si>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</si>
  <si>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</si>
  <si>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</si>
  <si>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</si>
  <si>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</si>
  <si>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</si>
  <si>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</si>
  <si>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</si>
  <si>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</si>
  <si>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</si>
  <si>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</si>
  <si>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</si>
  <si>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</si>
  <si>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</si>
  <si>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</si>
  <si>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</si>
  <si>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</si>
  <si>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</si>
  <si>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</si>
  <si>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</si>
  <si>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</si>
  <si>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</si>
  <si>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</si>
  <si>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</si>
  <si>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</si>
  <si>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</si>
  <si>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</si>
  <si>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</si>
  <si>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</si>
  <si>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</si>
  <si>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</si>
  <si>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</si>
  <si>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</si>
  <si>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</si>
  <si>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</si>
  <si>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</si>
  <si>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</si>
  <si>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</si>
  <si>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</si>
  <si>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</si>
  <si>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</si>
  <si>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</si>
  <si>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</si>
  <si>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</si>
  <si>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</si>
  <si>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</si>
  <si>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</si>
  <si>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</si>
  <si>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</si>
  <si>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</si>
  <si>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</si>
  <si>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</si>
  <si>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</si>
  <si>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</si>
  <si>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</si>
  <si>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</si>
  <si>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</si>
  <si>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</si>
  <si>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</si>
  <si>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</si>
  <si>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</si>
  <si>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</si>
  <si>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</si>
  <si>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</si>
  <si>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</si>
  <si>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</si>
  <si>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</si>
  <si>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</si>
  <si>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</si>
  <si>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</si>
  <si>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</si>
  <si>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</si>
  <si>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</si>
  <si>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</si>
  <si>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</si>
  <si>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</si>
  <si>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</si>
  <si>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</si>
  <si>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</si>
  <si>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</si>
  <si>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</si>
  <si>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</si>
  <si>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</si>
  <si>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</si>
  <si>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</si>
  <si>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</si>
  <si>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</si>
  <si>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</si>
  <si>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</si>
  <si>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</si>
  <si>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</si>
  <si>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</si>
  <si>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</si>
  <si>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</si>
  <si>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</si>
  <si>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</si>
  <si>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</si>
  <si>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</si>
  <si>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</si>
  <si>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</si>
  <si>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</si>
  <si>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</si>
  <si>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</si>
  <si>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</si>
  <si>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</si>
  <si>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</si>
  <si>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</si>
  <si>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</si>
  <si>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</si>
  <si>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</si>
  <si>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</si>
  <si>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</si>
  <si>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</si>
  <si>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</si>
  <si>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</si>
  <si>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</si>
  <si>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</si>
  <si>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</si>
  <si>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</si>
  <si>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</si>
  <si>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</si>
  <si>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</si>
  <si>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</si>
  <si>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</si>
  <si>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</si>
  <si>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</si>
  <si>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</si>
  <si>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</si>
  <si>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</si>
  <si>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</si>
  <si>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</si>
  <si>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</si>
  <si>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</si>
  <si>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</si>
  <si>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</si>
  <si>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</si>
  <si>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</si>
  <si>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</si>
  <si>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</si>
  <si>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</si>
  <si>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</si>
  <si>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</si>
  <si>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</si>
  <si>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</si>
  <si>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</si>
  <si>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</si>
  <si>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</si>
  <si>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</si>
  <si>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</si>
  <si>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</si>
  <si>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</si>
  <si>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</si>
  <si>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</si>
  <si>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</si>
  <si>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</si>
  <si>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</si>
  <si>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</si>
  <si>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</si>
  <si>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</si>
  <si>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</si>
  <si>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</si>
  <si>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</si>
  <si>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</si>
  <si>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</si>
  <si>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</si>
  <si>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</si>
  <si>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</si>
  <si>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</si>
  <si>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</si>
  <si>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</si>
  <si>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</si>
  <si>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</si>
  <si>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</si>
  <si>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</si>
  <si>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</si>
  <si>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</si>
  <si>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</si>
  <si>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</si>
  <si>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</si>
  <si>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</si>
  <si>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</si>
  <si>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</si>
  <si>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</si>
  <si>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</si>
  <si>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</si>
  <si>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</si>
  <si>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</si>
  <si>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</si>
  <si>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</si>
  <si>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</si>
  <si>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</si>
  <si>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</si>
  <si>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</si>
  <si>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</si>
  <si>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</si>
  <si>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</si>
  <si>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</si>
  <si>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</si>
  <si>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</si>
  <si>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</si>
  <si>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</si>
  <si>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</si>
  <si>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</si>
  <si>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</si>
  <si>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</si>
  <si>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</si>
  <si>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</si>
  <si>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</si>
  <si>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</si>
  <si>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</si>
  <si>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</si>
  <si>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</si>
  <si>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</si>
  <si>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</si>
  <si>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</si>
  <si>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</si>
  <si>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</si>
  <si>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</si>
  <si>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</si>
  <si>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</si>
  <si>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</si>
  <si>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</si>
  <si>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</si>
  <si>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</si>
  <si>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</si>
  <si>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</si>
  <si>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</si>
  <si>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</si>
  <si>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</si>
  <si>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</si>
  <si>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</si>
  <si>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</si>
  <si>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</si>
  <si>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</si>
  <si>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</si>
  <si>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</si>
  <si>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</si>
  <si>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</si>
  <si>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</si>
  <si>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</si>
  <si>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</si>
  <si>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</si>
  <si>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</si>
  <si>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</si>
  <si>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</si>
  <si>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</si>
  <si>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</si>
  <si>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</si>
  <si>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</si>
  <si>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</si>
  <si>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</si>
  <si>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</si>
  <si>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</si>
  <si>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</si>
  <si>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</si>
  <si>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</si>
  <si>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</si>
  <si>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</si>
  <si>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</si>
  <si>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</si>
  <si>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</si>
  <si>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</si>
  <si>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</si>
  <si>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</si>
  <si>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</si>
  <si>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</si>
  <si>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</si>
  <si>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</si>
  <si>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</si>
  <si>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</si>
  <si>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</si>
  <si>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</si>
  <si>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</si>
  <si>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</si>
  <si>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</si>
  <si>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</si>
  <si>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</si>
  <si>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</si>
  <si>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</si>
  <si>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</si>
  <si>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</si>
  <si>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</si>
  <si>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</si>
  <si>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</si>
  <si>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</si>
  <si>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</si>
  <si>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</si>
  <si>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</si>
  <si>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</si>
  <si>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</si>
  <si>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</si>
  <si>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</si>
  <si>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</si>
  <si>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</si>
  <si>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</si>
  <si>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</si>
  <si>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</si>
  <si>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</si>
  <si>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</si>
  <si>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</si>
  <si>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</si>
  <si>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</si>
  <si>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</si>
  <si>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</si>
  <si>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</si>
  <si>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</si>
  <si>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</si>
  <si>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</si>
  <si>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</si>
  <si>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</si>
  <si>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</si>
  <si>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</si>
  <si>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</si>
  <si>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</si>
  <si>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</si>
  <si>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</si>
  <si>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</si>
  <si>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</si>
  <si>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</si>
  <si>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</si>
  <si>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</si>
  <si>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</si>
  <si>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</si>
  <si>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</si>
  <si>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</si>
  <si>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</si>
  <si>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</si>
  <si>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</si>
  <si>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</si>
  <si>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</si>
  <si>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</si>
  <si>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</si>
  <si>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</si>
  <si>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</si>
  <si>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</si>
  <si>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</si>
  <si>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</si>
  <si>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</si>
  <si>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</si>
  <si>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</si>
  <si>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</si>
  <si>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</si>
  <si>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</si>
  <si>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</si>
  <si>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</si>
  <si>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</si>
  <si>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</si>
  <si>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</si>
  <si>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</si>
  <si>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</si>
  <si>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</si>
  <si>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</si>
  <si>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</si>
  <si>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</si>
  <si>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</si>
  <si>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</si>
  <si>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</si>
  <si>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</si>
  <si>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</si>
  <si>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</si>
  <si>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</si>
  <si>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</si>
  <si>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</si>
  <si>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</si>
  <si>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</si>
  <si>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</si>
  <si>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</si>
  <si>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</si>
  <si>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</si>
  <si>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</si>
  <si>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</si>
  <si>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</si>
  <si>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</si>
  <si>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</si>
  <si>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</si>
  <si>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</si>
  <si>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</si>
  <si>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</si>
  <si>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</si>
  <si>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</si>
  <si>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</si>
  <si>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</si>
  <si>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</si>
  <si>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</si>
  <si>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</si>
  <si>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</si>
  <si>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</si>
  <si>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</si>
  <si>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</si>
  <si>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</si>
  <si>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</si>
  <si>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</si>
  <si>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</si>
  <si>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</si>
  <si>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</si>
  <si>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</si>
  <si>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</si>
  <si>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</si>
  <si>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</si>
  <si>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</si>
  <si>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</si>
  <si>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</si>
  <si>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</si>
  <si>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</si>
  <si>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</si>
  <si>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</si>
  <si>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</si>
  <si>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</si>
  <si>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</si>
  <si>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</si>
  <si>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</si>
  <si>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</si>
  <si>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</si>
  <si>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</si>
  <si>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</si>
  <si>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</si>
  <si>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</si>
  <si>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</si>
  <si>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</si>
  <si>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</si>
  <si>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</si>
  <si>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</si>
  <si>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</si>
  <si>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</si>
  <si>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</si>
  <si>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</si>
  <si>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</si>
  <si>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</si>
  <si>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</si>
  <si>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</si>
  <si>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</si>
  <si>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</si>
  <si>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</si>
  <si>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</si>
  <si>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</si>
  <si>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</si>
  <si>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</si>
  <si>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</si>
  <si>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</si>
  <si>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</si>
  <si>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</si>
  <si>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</si>
  <si>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</si>
  <si>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</si>
  <si>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</si>
  <si>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</si>
  <si>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</si>
  <si>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</si>
  <si>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</si>
  <si>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</si>
  <si>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</si>
  <si>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</si>
  <si>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</si>
  <si>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</si>
  <si>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</si>
  <si>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</si>
  <si>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</si>
  <si>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</si>
  <si>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</si>
  <si>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</si>
  <si>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</si>
  <si>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</si>
  <si>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</si>
  <si>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</si>
  <si>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</si>
  <si>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</si>
  <si>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</si>
  <si>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</si>
  <si>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</si>
  <si>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</si>
  <si>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</si>
  <si>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</si>
  <si>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</si>
  <si>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</si>
  <si>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</si>
  <si>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</si>
  <si>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</si>
  <si>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</si>
  <si>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</si>
  <si>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</si>
  <si>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</si>
  <si>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</si>
  <si>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</si>
  <si>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</si>
  <si>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</si>
  <si>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</si>
  <si>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</si>
  <si>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</si>
  <si>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</si>
  <si>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</si>
  <si>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</si>
  <si>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</si>
  <si>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</si>
  <si>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</si>
  <si>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</si>
  <si>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</si>
  <si>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</si>
  <si>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</si>
  <si>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</si>
  <si>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</si>
  <si>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</si>
  <si>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</si>
  <si>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</si>
  <si>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</si>
  <si>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</si>
  <si>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</si>
  <si>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</si>
  <si>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</si>
  <si>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</si>
  <si>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</si>
  <si>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</si>
  <si>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</si>
  <si>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</si>
  <si>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</si>
  <si>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</si>
  <si>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</si>
  <si>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</si>
  <si>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</si>
  <si>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</si>
  <si>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</si>
  <si>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</si>
  <si>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</si>
  <si>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</si>
  <si>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</si>
  <si>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</si>
  <si>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</si>
  <si>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</si>
  <si>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</si>
  <si>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</si>
  <si>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</si>
  <si>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</si>
  <si>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</si>
  <si>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</si>
  <si>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</si>
  <si>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</si>
  <si>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</si>
  <si>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</si>
  <si>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</si>
  <si>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</si>
  <si>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</si>
  <si>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</si>
  <si>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</si>
  <si>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</si>
  <si>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</si>
  <si>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</si>
  <si>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</si>
  <si>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</si>
  <si>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</si>
  <si>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</si>
  <si>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</si>
  <si>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</si>
  <si>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</si>
  <si>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</si>
  <si>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</si>
  <si>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</si>
  <si>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</si>
  <si>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</si>
  <si>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</si>
  <si>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</si>
  <si>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</si>
  <si>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</si>
  <si>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</si>
  <si>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</si>
  <si>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</si>
  <si>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</si>
  <si>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</si>
  <si>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</si>
  <si>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</si>
  <si>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</si>
  <si>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</si>
  <si>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</si>
  <si>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</si>
  <si>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</si>
  <si>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</si>
  <si>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</si>
  <si>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</si>
  <si>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</si>
  <si>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</si>
  <si>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</si>
  <si>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</si>
  <si>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</si>
  <si>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</si>
  <si>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</si>
  <si>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</si>
  <si>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</si>
  <si>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</si>
  <si>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</si>
  <si>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</si>
  <si>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</si>
  <si>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</si>
  <si>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</si>
  <si>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</si>
  <si>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</si>
  <si>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</si>
  <si>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</si>
  <si>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</si>
  <si>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</si>
  <si>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</si>
  <si>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</si>
  <si>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</si>
  <si>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</si>
  <si>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</si>
  <si>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</si>
  <si>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</si>
  <si>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</si>
  <si>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</si>
  <si>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</si>
  <si>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</si>
  <si>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</si>
  <si>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</si>
  <si>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</si>
  <si>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</si>
  <si>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</si>
  <si>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</si>
  <si>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</si>
  <si>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</si>
  <si>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</si>
  <si>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</si>
  <si>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</si>
  <si>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</si>
  <si>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</si>
  <si>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</si>
  <si>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</si>
  <si>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</si>
  <si>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</si>
  <si>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</si>
  <si>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</si>
  <si>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</si>
  <si>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</si>
  <si>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</si>
  <si>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</si>
  <si>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</si>
  <si>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</si>
  <si>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</si>
  <si>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</si>
  <si>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</si>
  <si>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</si>
  <si>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</si>
  <si>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</si>
  <si>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</si>
  <si>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</si>
  <si>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</si>
  <si>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</si>
  <si>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</si>
  <si>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</si>
  <si>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</si>
  <si>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</si>
  <si>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</si>
  <si>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</si>
  <si>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</si>
  <si>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</si>
  <si>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</si>
  <si>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</si>
  <si>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</si>
  <si>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</si>
  <si>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</si>
  <si>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</si>
  <si>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</si>
  <si>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</si>
  <si>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</si>
  <si>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</si>
  <si>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</si>
  <si>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</si>
  <si>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</si>
  <si>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</si>
  <si>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</si>
  <si>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</si>
  <si>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</si>
  <si>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</si>
  <si>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</si>
  <si>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</si>
  <si>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</si>
  <si>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</si>
  <si>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</si>
  <si>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</si>
  <si>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</si>
  <si>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</si>
  <si>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</si>
  <si>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</si>
  <si>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</si>
  <si>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</si>
  <si>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</si>
  <si>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</si>
  <si>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</si>
  <si>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</si>
  <si>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</si>
  <si>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</si>
  <si>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</si>
  <si>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</si>
  <si>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</si>
  <si>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</si>
  <si>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</si>
  <si>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</si>
  <si>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</si>
  <si>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</si>
  <si>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</si>
  <si>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</si>
  <si>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</si>
  <si>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</si>
  <si>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</si>
  <si>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</si>
  <si>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</si>
  <si>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</si>
  <si>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</si>
  <si>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</si>
  <si>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</si>
  <si>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</si>
  <si>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</si>
  <si>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</si>
  <si>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</si>
  <si>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</si>
  <si>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</si>
  <si>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</si>
  <si>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</si>
  <si>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</si>
  <si>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</si>
  <si>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</si>
  <si>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</si>
  <si>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</si>
  <si>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</si>
  <si>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</si>
  <si>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</si>
  <si>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</si>
  <si>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</si>
  <si>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</si>
  <si>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</si>
  <si>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</si>
  <si>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</si>
  <si>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</si>
  <si>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</si>
  <si>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</si>
  <si>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</si>
  <si>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</si>
  <si>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</si>
  <si>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</si>
  <si>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</si>
  <si>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</si>
  <si>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</si>
  <si>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</si>
  <si>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</si>
  <si>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</si>
  <si>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</si>
  <si>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</si>
  <si>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</si>
  <si>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</si>
  <si>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</si>
  <si>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</si>
  <si>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</si>
  <si>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</si>
  <si>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</si>
  <si>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</si>
  <si>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</si>
  <si>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</si>
  <si>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</si>
  <si>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</si>
  <si>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</si>
  <si>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</si>
  <si>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</si>
  <si>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</si>
  <si>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</si>
  <si>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</si>
  <si>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</si>
  <si>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</si>
  <si>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</si>
  <si>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</si>
  <si>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</si>
  <si>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</si>
  <si>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</si>
  <si>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</si>
  <si>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</si>
  <si>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</si>
  <si>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</si>
  <si>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</si>
  <si>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</si>
  <si>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</si>
  <si>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</si>
  <si>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</si>
  <si>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</si>
  <si>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</si>
  <si>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</si>
  <si>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</si>
  <si>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</si>
  <si>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</si>
  <si>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</si>
  <si>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</si>
  <si>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</si>
  <si>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</si>
  <si>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</si>
  <si>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</si>
  <si>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</si>
  <si>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</si>
  <si>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</si>
  <si>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</si>
  <si>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</si>
  <si>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</si>
  <si>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</si>
  <si>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</si>
  <si>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</si>
  <si>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</si>
  <si>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</si>
  <si>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</si>
  <si>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</si>
  <si>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</si>
  <si>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</si>
  <si>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</si>
  <si>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</si>
  <si>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</si>
  <si>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</si>
  <si>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</si>
  <si>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</si>
  <si>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</si>
  <si>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</si>
  <si>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</si>
  <si>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</si>
  <si>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</si>
  <si>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</si>
  <si>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</si>
  <si>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</si>
  <si>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</si>
  <si>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</si>
  <si>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</si>
  <si>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</si>
  <si>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</si>
  <si>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</si>
  <si>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</si>
  <si>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</si>
  <si>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</si>
  <si>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</si>
  <si>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</si>
  <si>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</si>
  <si>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</si>
  <si>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</si>
  <si>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</si>
  <si>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</si>
  <si>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</si>
  <si>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</si>
  <si>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</si>
  <si>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</si>
  <si>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</si>
  <si>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</si>
  <si>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</si>
  <si>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</si>
  <si>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</si>
  <si>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</si>
  <si>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</si>
  <si>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</si>
  <si>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</si>
  <si>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</si>
  <si>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</si>
  <si>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</si>
  <si>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</si>
  <si>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</si>
  <si>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</si>
  <si>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</si>
  <si>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</si>
  <si>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</si>
  <si>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</si>
  <si>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</si>
  <si>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</si>
  <si>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</si>
  <si>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</si>
  <si>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</si>
  <si>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</si>
  <si>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</si>
  <si>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</si>
  <si>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</si>
  <si>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</si>
  <si>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</si>
  <si>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</si>
  <si>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</si>
  <si>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</si>
  <si>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</si>
  <si>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</si>
  <si>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</si>
  <si>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</si>
  <si>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</si>
  <si>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</si>
  <si>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</si>
  <si>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</si>
  <si>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</si>
  <si>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</si>
  <si>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</si>
  <si>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</si>
  <si>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</si>
  <si>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</si>
  <si>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</si>
  <si>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</si>
  <si>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</si>
  <si>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</si>
  <si>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</si>
  <si>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</si>
  <si>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</si>
  <si>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</si>
  <si>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</si>
  <si>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</si>
  <si>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</si>
  <si>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</si>
  <si>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</si>
  <si>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</si>
  <si>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</si>
  <si>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</si>
  <si>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</si>
  <si>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</si>
  <si>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</si>
  <si>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</si>
  <si>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</si>
  <si>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</si>
  <si>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</si>
  <si>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</si>
  <si>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</si>
  <si>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</si>
  <si>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</si>
  <si>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</si>
  <si>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</si>
  <si>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</si>
  <si>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</si>
  <si>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</si>
  <si>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</si>
  <si>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</si>
  <si>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</si>
  <si>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</si>
  <si>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</si>
  <si>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</si>
  <si>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</si>
  <si>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</si>
  <si>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</si>
  <si>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</si>
  <si>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</si>
  <si>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</si>
  <si>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</si>
  <si>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</si>
  <si>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</si>
  <si>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</si>
  <si>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</si>
  <si>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</si>
  <si>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</si>
  <si>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</si>
  <si>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</si>
  <si>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</si>
  <si>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</si>
  <si>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</si>
  <si>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</si>
  <si>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</si>
  <si>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</si>
  <si>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</si>
  <si>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</si>
  <si>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</si>
  <si>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</si>
  <si>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</si>
  <si>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</si>
  <si>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</si>
  <si>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</si>
  <si>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</si>
  <si>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</si>
  <si>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</si>
  <si>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</si>
  <si>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</si>
  <si>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</si>
  <si>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</si>
  <si>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</si>
  <si>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</si>
  <si>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</si>
  <si>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</si>
  <si>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</si>
  <si>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</si>
  <si>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</si>
  <si>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</si>
  <si>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</si>
  <si>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</si>
  <si>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</si>
  <si>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</si>
  <si>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</si>
  <si>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</si>
  <si>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</si>
  <si>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</si>
  <si>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</si>
  <si>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</si>
  <si>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</si>
  <si>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</si>
  <si>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</si>
  <si>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</si>
  <si>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</si>
  <si>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</si>
  <si>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</si>
  <si>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</si>
  <si>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</si>
  <si>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</si>
  <si>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</si>
  <si>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</si>
  <si>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</si>
  <si>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</si>
  <si>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</si>
  <si>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</si>
  <si>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</si>
  <si>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</si>
  <si>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</si>
  <si>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</si>
  <si>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</si>
  <si>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</si>
  <si>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</si>
  <si>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</si>
  <si>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</si>
  <si>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</si>
  <si>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</si>
  <si>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</si>
  <si>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</si>
  <si>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</si>
  <si>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</si>
  <si>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</si>
  <si>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</si>
  <si>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</si>
  <si>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</si>
  <si>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</si>
  <si>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</si>
  <si>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</si>
  <si>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</si>
  <si>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</si>
  <si>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</si>
  <si>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</si>
  <si>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</si>
  <si>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</si>
  <si>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</si>
  <si>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</si>
  <si>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</si>
  <si>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</si>
  <si>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</si>
  <si>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</si>
  <si>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</si>
  <si>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</si>
  <si>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</si>
  <si>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</si>
  <si>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</si>
  <si>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</si>
  <si>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</si>
  <si>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</si>
  <si>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</si>
  <si>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</si>
  <si>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</si>
  <si>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</si>
  <si>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</si>
  <si>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</si>
  <si>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</si>
  <si>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</si>
  <si>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</si>
  <si>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</si>
  <si>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</si>
  <si>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</si>
  <si>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</si>
  <si>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</si>
  <si>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</si>
  <si>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</si>
  <si>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</si>
  <si>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</si>
  <si>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</si>
  <si>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</si>
  <si>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</si>
  <si>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</si>
  <si>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</si>
  <si>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</si>
  <si>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</si>
  <si>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</si>
  <si>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</si>
  <si>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</si>
  <si>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</si>
  <si>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</si>
  <si>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</si>
  <si>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</si>
  <si>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</si>
  <si>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</si>
  <si>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</si>
  <si>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</si>
  <si>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</si>
  <si>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</si>
  <si>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</si>
  <si>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</si>
  <si>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</si>
  <si>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</si>
  <si>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</si>
  <si>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</si>
  <si>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</si>
  <si>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</si>
  <si>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</si>
  <si>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</si>
  <si>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</si>
  <si>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</si>
  <si>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</si>
  <si>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</si>
  <si>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</si>
  <si>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</si>
  <si>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</si>
  <si>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</si>
  <si>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</si>
  <si>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</si>
  <si>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</si>
  <si>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</si>
  <si>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</si>
  <si>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</si>
  <si>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</si>
  <si>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</si>
  <si>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</si>
  <si>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</si>
  <si>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</si>
  <si>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</si>
  <si>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</si>
  <si>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</si>
  <si>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</si>
  <si>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</si>
  <si>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</si>
  <si>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</si>
  <si>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</si>
  <si>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</si>
  <si>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</si>
  <si>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</si>
  <si>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</si>
  <si>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</si>
  <si>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</si>
  <si>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</si>
  <si>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</si>
  <si>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</si>
  <si>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</si>
  <si>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</si>
  <si>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</si>
  <si>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</si>
  <si>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</si>
  <si>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</si>
  <si>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</si>
  <si>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</si>
  <si>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</si>
  <si>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</si>
  <si>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</si>
  <si>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</si>
  <si>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</si>
  <si>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</si>
  <si>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</si>
  <si>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</si>
  <si>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</si>
  <si>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</si>
  <si>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</si>
  <si>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</si>
  <si>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</si>
  <si>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</si>
  <si>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</si>
  <si>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</si>
  <si>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</si>
  <si>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</si>
  <si>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</si>
  <si>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</si>
  <si>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</si>
  <si>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</si>
  <si>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</si>
  <si>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</si>
  <si>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</si>
  <si>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</si>
  <si>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</si>
  <si>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</si>
  <si>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</si>
  <si>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</si>
  <si>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</si>
  <si>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</si>
  <si>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</si>
  <si>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</si>
  <si>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</si>
  <si>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</si>
  <si>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</si>
  <si>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</si>
  <si>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</si>
  <si>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</si>
  <si>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</si>
  <si>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</si>
  <si>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</si>
  <si>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</si>
  <si>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</si>
  <si>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</si>
  <si>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</si>
  <si>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</si>
  <si>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</si>
  <si>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</si>
  <si>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</si>
  <si>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</si>
  <si>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</si>
  <si>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</si>
  <si>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</si>
  <si>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</si>
  <si>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</si>
  <si>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</si>
  <si>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</si>
  <si>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</si>
  <si>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</si>
  <si>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</si>
  <si>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</si>
  <si>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</si>
  <si>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</si>
  <si>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</si>
  <si>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</si>
  <si>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</si>
  <si>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</si>
  <si>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</si>
  <si>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</si>
  <si>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</si>
  <si>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</si>
  <si>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</si>
  <si>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</si>
  <si>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</si>
  <si>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</si>
  <si>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</si>
  <si>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</si>
  <si>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</si>
  <si>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</si>
  <si>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</si>
  <si>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</si>
  <si>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</si>
  <si>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</si>
  <si>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</si>
  <si>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</si>
  <si>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</si>
  <si>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</si>
  <si>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</si>
  <si>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</si>
  <si>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</si>
  <si>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</si>
  <si>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</si>
  <si>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</si>
  <si>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</si>
  <si>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</si>
  <si>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</si>
  <si>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</si>
  <si>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</si>
  <si>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</si>
  <si>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</si>
  <si>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</si>
  <si>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</si>
  <si>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</si>
  <si>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</si>
  <si>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</si>
  <si>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</si>
  <si>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</si>
  <si>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</si>
  <si>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</si>
  <si>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</si>
  <si>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</si>
  <si>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</si>
  <si>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</si>
  <si>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</si>
  <si>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</si>
  <si>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</si>
  <si>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</si>
  <si>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</si>
  <si>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</si>
  <si>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</si>
  <si>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</si>
  <si>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</si>
  <si>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</si>
  <si>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</si>
  <si>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</si>
  <si>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</si>
  <si>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</si>
  <si>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</si>
  <si>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</si>
  <si>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</si>
  <si>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</si>
  <si>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</si>
  <si>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</si>
  <si>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</si>
  <si>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</si>
  <si>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</si>
  <si>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</si>
  <si>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</si>
  <si>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</si>
  <si>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</si>
  <si>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</si>
  <si>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</si>
  <si>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</si>
  <si>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</si>
  <si>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</si>
  <si>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</si>
  <si>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</si>
  <si>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</si>
  <si>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</si>
  <si>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</si>
  <si>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</si>
  <si>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</si>
  <si>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</si>
  <si>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</si>
  <si>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</si>
  <si>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</si>
  <si>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</si>
  <si>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</si>
  <si>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</si>
  <si>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</si>
  <si>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</si>
  <si>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</si>
  <si>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</si>
  <si>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</si>
  <si>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</si>
  <si>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</si>
  <si>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</si>
  <si>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</si>
  <si>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</si>
  <si>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</si>
  <si>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</si>
  <si>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</si>
  <si>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</si>
  <si>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</si>
  <si>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</si>
  <si>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</si>
  <si>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</si>
  <si>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</si>
  <si>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</si>
  <si>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</si>
  <si>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</si>
  <si>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</si>
  <si>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</si>
  <si>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</si>
  <si>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</si>
  <si>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</si>
  <si>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</si>
  <si>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</si>
  <si>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</si>
  <si>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</si>
  <si>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</si>
  <si>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</si>
  <si>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</si>
  <si>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</si>
  <si>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</si>
  <si>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</si>
  <si>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</si>
  <si>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</si>
  <si>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</si>
  <si>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</si>
  <si>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</si>
  <si>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</si>
  <si>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</si>
  <si>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</si>
  <si>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</si>
  <si>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</si>
  <si>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</si>
  <si>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</si>
  <si>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</si>
  <si>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</si>
  <si>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</si>
  <si>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</si>
  <si>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</si>
  <si>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</si>
  <si>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</si>
  <si>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</si>
  <si>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</si>
  <si>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</si>
  <si>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</si>
  <si>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</si>
  <si>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</si>
  <si>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</si>
  <si>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</si>
  <si>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</si>
  <si>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</si>
  <si>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</si>
  <si>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</si>
  <si>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</si>
  <si>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</si>
  <si>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</si>
  <si>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</si>
  <si>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</si>
  <si>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</si>
  <si>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</si>
  <si>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</si>
  <si>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</si>
  <si>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</si>
  <si>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</si>
  <si>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</si>
  <si>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</si>
  <si>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</si>
  <si>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</si>
  <si>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</si>
  <si>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</si>
  <si>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</si>
  <si>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</si>
  <si>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</si>
  <si>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</si>
  <si>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</si>
  <si>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</si>
  <si>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</si>
  <si>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</si>
  <si>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</si>
  <si>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</si>
  <si>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</si>
  <si>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</si>
  <si>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</si>
  <si>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</si>
  <si>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</si>
  <si>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</si>
  <si>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</si>
  <si>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</si>
  <si>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</si>
  <si>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</si>
  <si>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</si>
  <si>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</si>
  <si>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</si>
  <si>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</si>
  <si>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</si>
  <si>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</si>
  <si>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</si>
  <si>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</si>
  <si>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</si>
  <si>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</si>
  <si>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</si>
  <si>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</si>
  <si>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</si>
  <si>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</si>
  <si>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</si>
  <si>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</si>
  <si>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</si>
  <si>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</si>
  <si>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</si>
  <si>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</si>
  <si>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</si>
  <si>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</si>
  <si>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</si>
  <si>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</si>
  <si>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</si>
  <si>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</si>
  <si>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</si>
  <si>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</si>
  <si>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</si>
  <si>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</si>
  <si>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</si>
  <si>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</si>
  <si>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</si>
  <si>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</si>
  <si>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</si>
  <si>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</si>
  <si>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</si>
  <si>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</si>
  <si>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</si>
  <si>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</si>
  <si>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</si>
  <si>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</si>
  <si>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</si>
  <si>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</si>
  <si>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</si>
  <si>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</si>
  <si>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</si>
  <si>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</si>
  <si>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</si>
  <si>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</si>
  <si>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</si>
  <si>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</si>
  <si>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</si>
  <si>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</si>
  <si>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</si>
  <si>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</si>
  <si>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</si>
  <si>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</si>
  <si>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</si>
  <si>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</si>
  <si>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</si>
  <si>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</si>
  <si>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</si>
  <si>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</si>
  <si>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</si>
  <si>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</si>
  <si>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</si>
  <si>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</si>
  <si>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</si>
  <si>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</si>
  <si>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</si>
  <si>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</si>
  <si>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</si>
  <si>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</si>
  <si>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</si>
  <si>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</si>
  <si>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</si>
  <si>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</si>
  <si>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</si>
  <si>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</si>
  <si>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</si>
  <si>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</si>
  <si>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</si>
  <si>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</si>
  <si>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</si>
  <si>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</si>
  <si>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</si>
  <si>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</si>
  <si>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</si>
  <si>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</si>
  <si>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</si>
  <si>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</si>
  <si>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</si>
  <si>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</si>
  <si>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</si>
  <si>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</si>
  <si>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</si>
  <si>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</si>
  <si>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</si>
  <si>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</si>
  <si>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</si>
  <si>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</si>
  <si>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</si>
  <si>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</si>
  <si>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</si>
  <si>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</si>
  <si>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</si>
  <si>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</si>
  <si>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</si>
  <si>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</si>
  <si>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</si>
  <si>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</si>
  <si>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</si>
  <si>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</si>
  <si>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</si>
  <si>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</si>
  <si>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</si>
  <si>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</si>
  <si>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</si>
  <si>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</si>
  <si>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</si>
  <si>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</si>
  <si>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</si>
  <si>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</si>
  <si>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</si>
  <si>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</si>
  <si>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</si>
  <si>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</si>
  <si>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</si>
  <si>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</si>
  <si>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</si>
  <si>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</si>
  <si>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</si>
  <si>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</si>
  <si>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</si>
  <si>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</si>
  <si>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</si>
  <si>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</si>
  <si>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</si>
  <si>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</si>
  <si>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</si>
  <si>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</si>
  <si>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</si>
  <si>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</si>
  <si>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</si>
  <si>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</si>
  <si>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</si>
  <si>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</si>
  <si>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</si>
  <si>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</si>
  <si>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</si>
  <si>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</si>
  <si>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</si>
  <si>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</si>
  <si>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</si>
  <si>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</si>
  <si>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</si>
  <si>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</si>
  <si>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</si>
  <si>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</si>
  <si>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</si>
  <si>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</si>
  <si>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</si>
  <si>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</si>
  <si>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</si>
  <si>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</si>
  <si>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</si>
  <si>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</si>
  <si>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</si>
  <si>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</si>
  <si>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</si>
  <si>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</si>
  <si>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</si>
  <si>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</si>
  <si>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</si>
  <si>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</si>
  <si>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</si>
  <si>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</si>
  <si>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</si>
  <si>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</si>
  <si>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</si>
  <si>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</si>
  <si>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</si>
  <si>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</si>
  <si>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</si>
  <si>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</si>
  <si>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</si>
  <si>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</si>
  <si>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</si>
  <si>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</si>
  <si>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</si>
  <si>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</si>
  <si>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</si>
  <si>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</si>
  <si>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</si>
  <si>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</si>
  <si>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</si>
  <si>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</si>
  <si>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</si>
  <si>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</si>
  <si>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</si>
  <si>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</si>
  <si>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</si>
  <si>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</si>
  <si>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</si>
  <si>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</si>
  <si>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</si>
  <si>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</si>
  <si>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</si>
  <si>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</si>
  <si>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</si>
  <si>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</si>
  <si>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</si>
  <si>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</si>
  <si>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</si>
  <si>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</si>
  <si>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</si>
  <si>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</si>
  <si>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</si>
  <si>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</si>
  <si>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</si>
  <si>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</si>
  <si>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</si>
  <si>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</si>
  <si>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</si>
  <si>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</si>
  <si>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</si>
  <si>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</si>
  <si>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</si>
  <si>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</si>
  <si>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</si>
  <si>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</si>
  <si>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</si>
  <si>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</si>
  <si>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</si>
  <si>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</si>
  <si>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</si>
  <si>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</si>
  <si>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</si>
  <si>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</si>
  <si>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</si>
  <si>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</si>
  <si>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</si>
  <si>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</si>
  <si>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</si>
  <si>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</si>
  <si>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</si>
  <si>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</si>
  <si>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</si>
  <si>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</si>
  <si>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</si>
  <si>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</si>
  <si>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</si>
  <si>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</si>
  <si>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</si>
  <si>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</si>
  <si>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</si>
  <si>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</si>
  <si>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</si>
  <si>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</si>
  <si>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</si>
  <si>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</si>
  <si>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</si>
  <si>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</si>
  <si>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</si>
  <si>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</si>
  <si>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</si>
  <si>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</si>
  <si>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</si>
  <si>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</si>
  <si>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</si>
  <si>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</si>
  <si>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</si>
  <si>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</si>
  <si>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</si>
  <si>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</si>
  <si>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</si>
  <si>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</si>
  <si>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</si>
  <si>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</si>
  <si>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</si>
  <si>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</si>
  <si>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</si>
  <si>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</si>
  <si>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</si>
  <si>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</si>
  <si>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</si>
  <si>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</si>
  <si>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</si>
  <si>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</si>
  <si>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</si>
  <si>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</si>
  <si>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</si>
  <si>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</si>
  <si>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</si>
  <si>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</si>
  <si>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</si>
  <si>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</si>
  <si>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</si>
  <si>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</si>
  <si>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</si>
  <si>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</si>
  <si>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</si>
  <si>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</si>
  <si>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</si>
  <si>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</si>
  <si>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</si>
  <si>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</si>
  <si>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</si>
  <si>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</si>
  <si>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</si>
  <si>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</si>
  <si>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</si>
  <si>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</si>
  <si>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</si>
  <si>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</si>
  <si>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</si>
  <si>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</si>
  <si>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</si>
  <si>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</si>
  <si>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</si>
  <si>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</si>
  <si>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</si>
  <si>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</si>
  <si>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</si>
  <si>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</si>
  <si>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</si>
  <si>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</si>
  <si>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</si>
  <si>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</si>
  <si>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</si>
  <si>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</si>
  <si>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</si>
  <si>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</si>
  <si>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</si>
  <si>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</si>
  <si>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</si>
  <si>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</si>
  <si>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</si>
  <si>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</si>
  <si>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</si>
  <si>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</si>
  <si>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</si>
  <si>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</si>
  <si>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</si>
  <si>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</si>
  <si>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</si>
  <si>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</si>
  <si>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</si>
  <si>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</si>
  <si>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</si>
  <si>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</si>
  <si>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</si>
  <si>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</si>
  <si>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</si>
  <si>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</si>
  <si>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</si>
  <si>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</si>
  <si>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</si>
  <si>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</si>
  <si>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</si>
  <si>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</si>
  <si>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</si>
  <si>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</si>
  <si>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</si>
  <si>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</si>
  <si>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</si>
  <si>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</si>
  <si>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</si>
  <si>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</si>
  <si>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</si>
  <si>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</si>
  <si>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</si>
  <si>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</si>
  <si>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</si>
  <si>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</si>
  <si>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</si>
  <si>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</si>
  <si>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</si>
  <si>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</si>
  <si>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</si>
  <si>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</si>
  <si>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</si>
  <si>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</si>
  <si>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</si>
  <si>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</si>
  <si>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</si>
  <si>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</si>
  <si>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</si>
  <si>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</si>
  <si>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</si>
  <si>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</si>
  <si>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</si>
  <si>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</si>
  <si>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</si>
  <si>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</si>
  <si>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</si>
  <si>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</si>
  <si>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</si>
  <si>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</si>
  <si>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</si>
  <si>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</si>
  <si>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</si>
  <si>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</si>
  <si>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</si>
  <si>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</si>
  <si>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</si>
  <si>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</si>
  <si>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</si>
  <si>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</si>
  <si>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</si>
  <si>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</si>
  <si>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</si>
  <si>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</si>
  <si>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</si>
  <si>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</si>
  <si>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</si>
  <si>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</si>
  <si>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</si>
  <si>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</si>
  <si>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</si>
  <si>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</si>
  <si>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</si>
  <si>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</si>
  <si>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</si>
  <si>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</si>
  <si>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</si>
  <si>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</si>
  <si>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</si>
  <si>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</si>
  <si>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</si>
  <si>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</si>
  <si>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</si>
  <si>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</si>
  <si>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</si>
  <si>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</si>
  <si>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</si>
  <si>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</si>
  <si>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</si>
  <si>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</si>
  <si>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</si>
  <si>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</si>
  <si>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</si>
  <si>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</si>
  <si>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</si>
  <si>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</si>
  <si>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</si>
  <si>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</si>
  <si>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</si>
  <si>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</si>
  <si>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</si>
  <si>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</si>
  <si>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</si>
  <si>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</si>
  <si>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</si>
  <si>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</si>
  <si>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</si>
  <si>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</si>
  <si>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</si>
  <si>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</si>
  <si>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</si>
  <si>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</si>
  <si>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</si>
  <si>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</si>
  <si>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</si>
  <si>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</si>
  <si>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</si>
  <si>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</si>
  <si>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</si>
  <si>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</si>
  <si>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</si>
  <si>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</si>
  <si>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</si>
  <si>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</si>
  <si>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</si>
  <si>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</si>
  <si>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</si>
  <si>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</si>
  <si>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</si>
  <si>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</si>
  <si>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</si>
  <si>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</si>
  <si>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</si>
  <si>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</si>
  <si>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</si>
  <si>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</si>
  <si>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</si>
  <si>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</si>
  <si>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</si>
  <si>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</si>
  <si>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</si>
  <si>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</si>
  <si>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</si>
  <si>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</si>
  <si>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</si>
  <si>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</si>
  <si>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</si>
  <si>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</si>
  <si>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</si>
  <si>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</si>
  <si>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</si>
  <si>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</si>
  <si>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</si>
  <si>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</si>
  <si>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</si>
  <si>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</si>
  <si>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</si>
  <si>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</si>
  <si>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</si>
  <si>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</si>
  <si>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</si>
  <si>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</si>
  <si>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</si>
  <si>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</si>
  <si>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</si>
  <si>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</si>
  <si>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</si>
  <si>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</si>
  <si>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</si>
  <si>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</si>
  <si>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</si>
  <si>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</si>
  <si>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</si>
  <si>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</si>
  <si>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</si>
  <si>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</si>
  <si>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</si>
  <si>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</si>
  <si>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</si>
  <si>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</si>
  <si>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</si>
  <si>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</si>
  <si>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</si>
  <si>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</si>
  <si>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</si>
  <si>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</si>
  <si>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</si>
  <si>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</si>
  <si>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</si>
  <si>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</si>
  <si>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</si>
  <si>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</si>
  <si>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</si>
  <si>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</si>
  <si>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</si>
  <si>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</si>
  <si>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</si>
  <si>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</si>
  <si>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</si>
  <si>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</si>
  <si>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</si>
  <si>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</si>
  <si>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</si>
  <si>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</si>
  <si>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</si>
  <si>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</si>
  <si>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</si>
  <si>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</si>
  <si>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</si>
  <si>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</si>
  <si>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</si>
  <si>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</si>
  <si>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</si>
  <si>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</si>
  <si>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</si>
  <si>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</si>
  <si>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</si>
  <si>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</si>
  <si>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</si>
  <si>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</si>
  <si>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</si>
  <si>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</si>
  <si>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</si>
  <si>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</si>
  <si>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</si>
  <si>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</si>
  <si>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</si>
  <si>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</si>
  <si>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</si>
  <si>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</si>
  <si>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</si>
  <si>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</si>
  <si>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</si>
  <si>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</si>
  <si>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</si>
  <si>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</si>
  <si>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</si>
  <si>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</si>
  <si>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</si>
  <si>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</si>
  <si>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</si>
  <si>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</si>
  <si>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</si>
  <si>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</si>
  <si>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</si>
  <si>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</si>
  <si>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</si>
  <si>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</si>
  <si>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</si>
  <si>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</si>
  <si>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</si>
  <si>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</si>
  <si>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</si>
  <si>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</si>
  <si>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</si>
  <si>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</si>
  <si>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</si>
  <si>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</si>
  <si>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</si>
  <si>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</si>
  <si>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</si>
  <si>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</si>
  <si>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</si>
  <si>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</si>
  <si>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</si>
  <si>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</si>
  <si>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</si>
  <si>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</si>
  <si>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</si>
  <si>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</si>
  <si>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</si>
  <si>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</si>
  <si>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</si>
  <si>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</si>
  <si>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</si>
  <si>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</si>
  <si>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</si>
  <si>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</si>
  <si>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</si>
  <si>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</si>
  <si>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</si>
  <si>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</si>
  <si>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</si>
  <si>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</si>
  <si>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</si>
  <si>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</si>
  <si>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</si>
  <si>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</si>
  <si>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</si>
  <si>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</si>
  <si>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</si>
  <si>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</si>
  <si>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</si>
  <si>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</si>
  <si>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</si>
  <si>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</si>
  <si>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</si>
  <si>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</si>
  <si>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</si>
  <si>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</si>
  <si>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</si>
  <si>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</si>
  <si>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</si>
  <si>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</si>
  <si>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</si>
  <si>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</si>
  <si>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</si>
  <si>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</si>
  <si>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</si>
  <si>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</si>
  <si>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</si>
  <si>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</si>
  <si>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</si>
  <si>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</si>
  <si>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</si>
  <si>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</si>
  <si>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</si>
  <si>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</si>
  <si>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</si>
  <si>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</si>
  <si>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</si>
  <si>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</si>
  <si>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</si>
  <si>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</si>
  <si>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</si>
  <si>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</si>
  <si>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</si>
  <si>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</si>
  <si>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</si>
  <si>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</si>
  <si>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</si>
  <si>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</si>
  <si>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</si>
  <si>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</si>
  <si>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</si>
  <si>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</si>
  <si>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</si>
  <si>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</si>
  <si>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</si>
  <si>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</si>
  <si>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</si>
  <si>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</si>
  <si>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</si>
  <si>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</si>
  <si>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</si>
  <si>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</si>
  <si>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</si>
  <si>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</si>
  <si>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</si>
  <si>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</si>
  <si>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</si>
  <si>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</si>
  <si>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</si>
  <si>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</si>
  <si>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</si>
  <si>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</si>
  <si>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</si>
  <si>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</si>
  <si>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</si>
  <si>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</si>
  <si>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</si>
  <si>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</si>
  <si>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</si>
  <si>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</si>
  <si>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</si>
  <si>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</si>
  <si>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</si>
  <si>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</si>
  <si>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</si>
  <si>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</si>
  <si>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</si>
  <si>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</si>
  <si>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</si>
  <si>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</si>
  <si>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</si>
  <si>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</si>
  <si>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</si>
  <si>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</si>
  <si>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</si>
  <si>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</si>
  <si>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</si>
  <si>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</si>
  <si>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</si>
  <si>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</si>
  <si>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</si>
  <si>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</si>
  <si>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</si>
  <si>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</si>
  <si>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</si>
  <si>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</si>
  <si>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</si>
  <si>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</si>
  <si>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</si>
  <si>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</si>
  <si>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</si>
  <si>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</si>
  <si>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</si>
  <si>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</si>
  <si>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</si>
  <si>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</si>
  <si>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</si>
  <si>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</si>
  <si>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</si>
  <si>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</si>
  <si>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</si>
  <si>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</si>
  <si>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</si>
  <si>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</si>
  <si>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</si>
  <si>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</si>
  <si>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</si>
  <si>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</si>
  <si>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</si>
  <si>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</si>
  <si>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</si>
  <si>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</si>
  <si>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</si>
  <si>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</si>
  <si>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</si>
  <si>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</si>
  <si>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</si>
  <si>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</si>
  <si>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</si>
  <si>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</si>
  <si>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</si>
  <si>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</si>
  <si>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</si>
  <si>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</si>
  <si>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</si>
  <si>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</si>
  <si>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</si>
  <si>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</si>
  <si>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</si>
  <si>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</si>
  <si>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</si>
  <si>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</si>
  <si>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</si>
  <si>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</si>
  <si>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</si>
  <si>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</si>
  <si>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</si>
  <si>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</si>
  <si>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</si>
  <si>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</si>
  <si>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</si>
  <si>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</si>
  <si>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</si>
  <si>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</si>
  <si>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</si>
  <si>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</si>
  <si>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</si>
  <si>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</si>
  <si>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</si>
  <si>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</si>
  <si>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</si>
  <si>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</si>
  <si>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</si>
  <si>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</si>
  <si>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</si>
  <si>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</si>
  <si>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</si>
  <si>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</si>
  <si>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</si>
  <si>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</si>
  <si>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</si>
  <si>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</si>
  <si>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</si>
  <si>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</si>
  <si>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</si>
  <si>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</si>
  <si>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</si>
  <si>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</si>
  <si>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</si>
  <si>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</si>
  <si>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</si>
  <si>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</si>
  <si>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</si>
  <si>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</si>
  <si>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</si>
  <si>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</si>
  <si>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</si>
  <si>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</si>
  <si>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</si>
  <si>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</si>
  <si>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</si>
  <si>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</si>
  <si>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</si>
  <si>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</si>
  <si>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</si>
  <si>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</si>
  <si>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</si>
  <si>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</si>
  <si>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</si>
  <si>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</si>
  <si>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</si>
  <si>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</si>
  <si>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</si>
  <si>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</si>
  <si>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</si>
  <si>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</si>
  <si>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</si>
  <si>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</si>
  <si>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</si>
  <si>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</si>
  <si>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</si>
  <si>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</si>
  <si>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</si>
  <si>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</si>
  <si>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</si>
  <si>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</si>
  <si>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</si>
  <si>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</si>
  <si>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</si>
  <si>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</si>
  <si>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</si>
  <si>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</si>
  <si>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</si>
  <si>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</si>
  <si>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</si>
  <si>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</si>
  <si>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</si>
  <si>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</si>
  <si>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</si>
  <si>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</si>
  <si>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</si>
  <si>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</si>
  <si>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</si>
  <si>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</si>
  <si>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</si>
  <si>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</si>
  <si>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</si>
  <si>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</si>
  <si>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</si>
  <si>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</si>
  <si>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</si>
  <si>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</si>
  <si>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</si>
  <si>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</si>
  <si>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</si>
  <si>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</si>
  <si>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</si>
  <si>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</si>
  <si>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</si>
  <si>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</si>
  <si>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</si>
  <si>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</si>
  <si>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</si>
  <si>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</si>
  <si>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</si>
  <si>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</si>
  <si>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</si>
  <si>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</si>
  <si>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</si>
  <si>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</si>
  <si>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</si>
  <si>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</si>
  <si>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</si>
  <si>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</si>
  <si>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</si>
  <si>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</si>
  <si>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</si>
  <si>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</si>
  <si>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</si>
  <si>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</si>
  <si>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</si>
  <si>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</si>
  <si>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</si>
  <si>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</si>
  <si>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</si>
  <si>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</si>
  <si>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</si>
  <si>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</si>
  <si>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</si>
  <si>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</si>
  <si>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</si>
  <si>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</si>
  <si>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</si>
  <si>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</si>
  <si>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</si>
  <si>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</si>
  <si>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</si>
  <si>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</si>
  <si>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</si>
  <si>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</si>
  <si>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</si>
  <si>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</si>
  <si>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</si>
  <si>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</si>
  <si>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</si>
  <si>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</si>
  <si>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</si>
  <si>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</si>
  <si>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</si>
  <si>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</si>
  <si>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</si>
  <si>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</si>
  <si>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</si>
  <si>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</si>
  <si>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</si>
  <si>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</si>
  <si>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</si>
  <si>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</si>
  <si>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</si>
  <si>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</si>
  <si>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</si>
  <si>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</si>
  <si>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</si>
  <si>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</si>
  <si>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</si>
  <si>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</si>
  <si>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</si>
  <si>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</si>
  <si>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</si>
  <si>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</si>
  <si>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</si>
  <si>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</si>
  <si>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</si>
  <si>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</si>
  <si>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</si>
  <si>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</si>
  <si>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</si>
  <si>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</si>
  <si>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</si>
  <si>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</si>
  <si>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</si>
  <si>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</si>
  <si>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</si>
  <si>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</si>
  <si>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</si>
  <si>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</si>
  <si>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</si>
  <si>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</si>
  <si>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</si>
  <si>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</si>
  <si>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</si>
  <si>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</si>
  <si>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</si>
  <si>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</si>
  <si>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</si>
  <si>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</si>
  <si>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</si>
  <si>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</si>
  <si>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</si>
  <si>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</si>
  <si>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</si>
  <si>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</si>
  <si>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</si>
  <si>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</si>
  <si>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</si>
  <si>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</si>
  <si>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</si>
  <si>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</si>
  <si>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</si>
  <si>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</si>
  <si>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</si>
  <si>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</si>
  <si>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</si>
  <si>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</si>
  <si>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</si>
  <si>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</si>
  <si>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</si>
  <si>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</si>
  <si>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</si>
  <si>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</si>
  <si>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</si>
  <si>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</si>
  <si>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</si>
  <si>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</si>
  <si>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</si>
  <si>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</si>
  <si>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</si>
  <si>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</si>
  <si>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</si>
  <si>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</si>
  <si>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</si>
  <si>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</si>
  <si>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</si>
  <si>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</si>
  <si>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</si>
  <si>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</si>
  <si>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</si>
  <si>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</si>
  <si>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</si>
  <si>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</si>
  <si>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</si>
  <si>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</si>
  <si>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</si>
  <si>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</si>
  <si>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</si>
  <si>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</si>
  <si>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</si>
  <si>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</si>
  <si>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</si>
  <si>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</si>
  <si>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</si>
  <si>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</si>
  <si>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</si>
  <si>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</si>
  <si>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</si>
  <si>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</si>
  <si>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</si>
  <si>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</si>
  <si>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</si>
  <si>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</si>
  <si>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</si>
  <si>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</si>
  <si>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</si>
  <si>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</si>
  <si>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</si>
  <si>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</si>
  <si>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</si>
  <si>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</si>
  <si>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</si>
  <si>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</si>
  <si>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</si>
  <si>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</si>
  <si>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</si>
  <si>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</si>
  <si>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</si>
  <si>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</si>
  <si>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</si>
  <si>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</si>
  <si>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</si>
  <si>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</si>
  <si>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</si>
  <si>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</si>
  <si>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</si>
  <si>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</si>
  <si>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</si>
  <si>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</si>
  <si>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</si>
  <si>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</si>
  <si>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</si>
  <si>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</si>
  <si>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</si>
  <si>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</si>
  <si>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</si>
  <si>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</si>
  <si>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</si>
  <si>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</si>
  <si>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</si>
  <si>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</si>
  <si>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</si>
  <si>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</si>
  <si>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</si>
  <si>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</si>
  <si>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</si>
  <si>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</si>
  <si>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</si>
  <si>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</si>
  <si>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</si>
  <si>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</si>
  <si>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</si>
  <si>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</si>
  <si>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</si>
  <si>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</si>
  <si>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</si>
  <si>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</si>
  <si>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</si>
  <si>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</si>
  <si>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</si>
  <si>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</si>
  <si>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</si>
  <si>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</si>
  <si>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</si>
  <si>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</si>
  <si>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</si>
  <si>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</si>
  <si>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</si>
  <si>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</si>
  <si>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</si>
  <si>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</si>
  <si>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</si>
  <si>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</si>
  <si>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</si>
  <si>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</si>
  <si>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</si>
  <si>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</si>
  <si>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</si>
  <si>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</si>
  <si>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</si>
  <si>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</si>
  <si>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</si>
  <si>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</si>
  <si>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</si>
  <si>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</si>
  <si>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</si>
  <si>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</si>
  <si>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</si>
  <si>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</si>
  <si>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</si>
  <si>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</si>
  <si>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</si>
  <si>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</si>
  <si>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</si>
  <si>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</si>
  <si>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</si>
  <si>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</si>
  <si>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</si>
  <si>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</si>
  <si>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</si>
  <si>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</si>
  <si>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</si>
  <si>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</si>
  <si>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</si>
  <si>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</si>
  <si>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</si>
  <si>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</si>
  <si>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</si>
  <si>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</si>
  <si>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</si>
  <si>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</si>
  <si>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</si>
  <si>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</si>
  <si>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</si>
  <si>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</si>
  <si>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</si>
  <si>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</si>
  <si>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</si>
  <si>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</si>
  <si>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</si>
  <si>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</si>
  <si>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</si>
  <si>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</si>
  <si>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</si>
  <si>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</si>
  <si>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</si>
  <si>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</si>
  <si>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</si>
  <si>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</si>
  <si>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</si>
  <si>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</si>
  <si>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</si>
  <si>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</si>
  <si>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</si>
  <si>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</si>
  <si>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</si>
  <si>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</si>
  <si>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</si>
  <si>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</si>
  <si>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</si>
  <si>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</si>
  <si>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</si>
  <si>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</si>
  <si>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</si>
  <si>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</si>
  <si>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</si>
  <si>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</si>
  <si>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</si>
  <si>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</si>
  <si>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</si>
  <si>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</si>
  <si>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</si>
  <si>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</si>
  <si>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</si>
  <si>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</si>
  <si>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</si>
  <si>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</si>
  <si>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</si>
  <si>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</si>
  <si>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</si>
  <si>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</si>
  <si>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</si>
  <si>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</si>
  <si>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</si>
  <si>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</si>
  <si>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</si>
  <si>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</si>
  <si>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</si>
  <si>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</si>
  <si>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</si>
  <si>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</si>
  <si>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</si>
  <si>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</si>
  <si>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</si>
  <si>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</si>
  <si>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</si>
  <si>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</si>
  <si>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</si>
  <si>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</si>
  <si>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</si>
  <si>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</si>
  <si>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</si>
  <si>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</si>
  <si>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</si>
  <si>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</si>
  <si>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</si>
  <si>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</si>
  <si>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</si>
  <si>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</si>
  <si>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</si>
  <si>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</si>
  <si>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</si>
  <si>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</si>
  <si>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</si>
  <si>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</si>
  <si>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</si>
  <si>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</si>
  <si>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</si>
  <si>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</si>
  <si>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</si>
  <si>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</si>
  <si>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</si>
  <si>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</si>
  <si>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</si>
  <si>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</si>
  <si>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</si>
  <si>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</si>
  <si>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</si>
  <si>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</si>
  <si>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</si>
  <si>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</si>
  <si>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</si>
  <si>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</si>
  <si>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</si>
  <si>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</si>
  <si>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</si>
  <si>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</si>
  <si>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</si>
  <si>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</si>
  <si>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</si>
  <si>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</si>
  <si>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</si>
  <si>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</si>
  <si>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</si>
  <si>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</si>
  <si>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</si>
  <si>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</si>
  <si>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</si>
  <si>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</si>
  <si>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</si>
  <si>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</si>
  <si>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</si>
  <si>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</si>
  <si>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</si>
  <si>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</si>
  <si>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</si>
  <si>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</si>
  <si>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</si>
  <si>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</si>
  <si>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</si>
  <si>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</si>
  <si>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</si>
  <si>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</si>
  <si>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</si>
  <si>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</si>
  <si>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</si>
  <si>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</si>
  <si>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</si>
  <si>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</si>
  <si>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</si>
  <si>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</si>
  <si>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</si>
  <si>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</si>
  <si>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</si>
  <si>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</si>
  <si>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</si>
  <si>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</si>
  <si>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</si>
  <si>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</si>
  <si>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</si>
  <si>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</si>
  <si>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</si>
  <si>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</si>
  <si>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</si>
  <si>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</si>
  <si>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</si>
  <si>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</si>
  <si>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</si>
  <si>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</si>
  <si>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</si>
  <si>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</si>
  <si>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</si>
  <si>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</si>
  <si>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</si>
  <si>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</si>
  <si>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</si>
  <si>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</si>
  <si>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</si>
  <si>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</si>
  <si>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</si>
  <si>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</si>
  <si>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</si>
  <si>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</si>
  <si>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</si>
  <si>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</si>
  <si>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</si>
  <si>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</si>
  <si>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</si>
  <si>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</si>
  <si>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</si>
  <si>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</si>
  <si>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</si>
  <si>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</si>
  <si>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</si>
  <si>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</si>
  <si>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</si>
  <si>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</si>
  <si>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</si>
  <si>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</si>
  <si>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</si>
  <si>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</si>
  <si>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</si>
  <si>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</si>
  <si>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</si>
  <si>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</si>
  <si>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</si>
  <si>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</si>
  <si>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</si>
  <si>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</si>
  <si>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</si>
  <si>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</si>
  <si>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</si>
  <si>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</si>
  <si>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</si>
  <si>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</si>
  <si>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</si>
  <si>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</si>
  <si>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</si>
  <si>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</si>
  <si>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</si>
  <si>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</si>
  <si>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</si>
  <si>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</si>
  <si>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</si>
  <si>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</si>
  <si>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</si>
  <si>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</si>
  <si>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</si>
  <si>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</si>
  <si>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</si>
  <si>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</si>
  <si>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</si>
  <si>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</si>
  <si>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</si>
  <si>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</si>
  <si>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</si>
  <si>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</si>
  <si>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</si>
  <si>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</si>
  <si>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</si>
  <si>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</si>
  <si>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</si>
  <si>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</si>
  <si>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</si>
  <si>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</si>
  <si>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</si>
  <si>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</si>
  <si>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</si>
  <si>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</si>
  <si>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</si>
  <si>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</si>
  <si>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</si>
  <si>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</si>
  <si>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</si>
  <si>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</si>
  <si>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</si>
  <si>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</si>
  <si>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</si>
  <si>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</si>
  <si>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</si>
  <si>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</si>
  <si>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</si>
  <si>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</si>
  <si>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</si>
  <si>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</si>
  <si>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</si>
  <si>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</si>
  <si>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</si>
  <si>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</si>
  <si>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</si>
  <si>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</si>
  <si>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</si>
  <si>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</si>
  <si>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</si>
  <si>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</si>
  <si>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</si>
  <si>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</si>
  <si>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</si>
  <si>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</si>
  <si>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</si>
  <si>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</si>
  <si>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</si>
  <si>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</si>
  <si>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</si>
  <si>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</si>
  <si>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</si>
  <si>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</si>
  <si>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</si>
  <si>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</si>
  <si>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</si>
  <si>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</si>
  <si>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</si>
  <si>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</si>
  <si>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</si>
  <si>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</si>
  <si>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</si>
  <si>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</si>
  <si>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</si>
  <si>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</si>
  <si>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</si>
  <si>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</si>
  <si>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</si>
  <si>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</si>
  <si>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</si>
  <si>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</si>
  <si>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</si>
  <si>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</si>
  <si>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</si>
  <si>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</si>
  <si>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</si>
  <si>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</si>
  <si>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</si>
  <si>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</si>
  <si>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</si>
  <si>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</si>
  <si>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</si>
  <si>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</si>
  <si>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</si>
  <si>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</si>
  <si>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</si>
  <si>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</si>
  <si>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</si>
  <si>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</si>
  <si>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</si>
  <si>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</si>
  <si>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</si>
  <si>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</si>
  <si>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</si>
  <si>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</si>
  <si>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</si>
  <si>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</si>
  <si>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</si>
  <si>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</si>
  <si>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</si>
  <si>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</si>
  <si>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</si>
  <si>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</si>
  <si>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</si>
  <si>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</si>
  <si>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</si>
  <si>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</si>
  <si>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</si>
  <si>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</si>
  <si>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</si>
  <si>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</si>
  <si>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</si>
  <si>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</si>
  <si>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</si>
  <si>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</si>
  <si>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</si>
  <si>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</si>
  <si>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</si>
  <si>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</si>
  <si>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</si>
  <si>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</si>
  <si>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</si>
  <si>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</si>
  <si>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</si>
  <si>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</si>
  <si>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</si>
  <si>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</si>
  <si>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</si>
  <si>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</si>
  <si>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</si>
  <si>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</si>
  <si>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</si>
  <si>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</si>
  <si>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</si>
  <si>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</si>
  <si>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</si>
  <si>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</si>
  <si>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</si>
  <si>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</si>
  <si>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</si>
  <si>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</si>
  <si>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</si>
  <si>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</si>
  <si>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</si>
  <si>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</si>
  <si>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</si>
  <si>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</si>
  <si>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</si>
  <si>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</si>
  <si>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</si>
  <si>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</si>
  <si>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</si>
  <si>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</si>
  <si>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</si>
  <si>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</si>
  <si>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</si>
  <si>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</si>
  <si>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</si>
  <si>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</si>
  <si>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</si>
  <si>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</si>
  <si>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</si>
  <si>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</si>
  <si>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</si>
  <si>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</si>
  <si>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</si>
  <si>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</si>
  <si>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</si>
  <si>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</si>
  <si>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</si>
  <si>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</si>
  <si>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</si>
  <si>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</si>
  <si>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</si>
  <si>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</si>
  <si>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</si>
  <si>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</si>
  <si>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</si>
  <si>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</si>
  <si>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</si>
  <si>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</si>
  <si>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</si>
  <si>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</si>
  <si>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</si>
  <si>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</si>
  <si>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</si>
  <si>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</si>
  <si>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</si>
  <si>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</si>
  <si>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</si>
  <si>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</si>
  <si>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</si>
  <si>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</si>
  <si>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</si>
  <si>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</si>
  <si>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</si>
  <si>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</si>
  <si>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</si>
  <si>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</si>
  <si>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</si>
  <si>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</si>
  <si>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</si>
  <si>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</si>
  <si>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</si>
  <si>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</si>
  <si>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</si>
  <si>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</si>
  <si>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</si>
  <si>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</si>
  <si>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</si>
  <si>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</si>
  <si>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</si>
  <si>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</si>
  <si>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</si>
  <si>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</si>
  <si>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</si>
  <si>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</si>
  <si>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</si>
  <si>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</si>
  <si>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</si>
  <si>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</si>
  <si>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</si>
  <si>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</si>
  <si>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</si>
  <si>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</si>
  <si>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</si>
  <si>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</si>
  <si>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</si>
  <si>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</si>
  <si>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</si>
  <si>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</si>
  <si>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</si>
  <si>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</si>
  <si>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</si>
  <si>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</si>
  <si>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</si>
  <si>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</si>
  <si>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</si>
  <si>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</si>
  <si>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</si>
  <si>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</si>
  <si>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</si>
  <si>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</si>
  <si>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</si>
  <si>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</si>
  <si>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</si>
  <si>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</si>
  <si>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</si>
  <si>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</si>
  <si>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</si>
  <si>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</si>
  <si>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</si>
  <si>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</si>
  <si>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</si>
  <si>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</si>
  <si>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</si>
  <si>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</si>
  <si>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</si>
  <si>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</si>
  <si>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</si>
  <si>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</si>
  <si>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</si>
  <si>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</si>
  <si>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</si>
  <si>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</si>
  <si>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</si>
  <si>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</si>
  <si>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</si>
  <si>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</si>
  <si>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</si>
  <si>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</si>
  <si>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</si>
  <si>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</si>
  <si>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</si>
  <si>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</si>
  <si>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</si>
  <si>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</si>
  <si>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</si>
  <si>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</si>
  <si>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</si>
  <si>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</si>
  <si>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</si>
  <si>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</si>
  <si>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</si>
  <si>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</si>
  <si>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</si>
  <si>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</si>
  <si>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</si>
  <si>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</si>
  <si>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</si>
  <si>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</si>
  <si>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</si>
  <si>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</si>
  <si>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</si>
  <si>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</si>
  <si>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</si>
  <si>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</si>
  <si>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</si>
  <si>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</si>
  <si>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</si>
  <si>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</si>
  <si>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</si>
  <si>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</si>
  <si>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</si>
  <si>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</si>
  <si>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</si>
  <si>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</si>
  <si>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</si>
  <si>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</si>
  <si>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</si>
  <si>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</si>
  <si>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</si>
  <si>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</si>
  <si>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</si>
  <si>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</si>
  <si>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</si>
  <si>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</si>
  <si>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</si>
  <si>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</si>
  <si>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</si>
  <si>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</si>
  <si>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</si>
  <si>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</si>
  <si>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</si>
  <si>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</si>
  <si>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</si>
  <si>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</si>
  <si>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</si>
  <si>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</si>
  <si>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</si>
  <si>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</si>
  <si>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</si>
  <si>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</si>
  <si>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</si>
  <si>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</si>
  <si>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</si>
  <si>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</si>
  <si>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</si>
  <si>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</si>
  <si>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</si>
  <si>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</si>
  <si>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</si>
  <si>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</si>
  <si>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</si>
  <si>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</si>
  <si>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</si>
  <si>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</si>
  <si>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</si>
  <si>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</si>
  <si>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</si>
  <si>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</si>
  <si>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</si>
  <si>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</si>
  <si>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</si>
  <si>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</si>
  <si>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</si>
  <si>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</si>
  <si>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</si>
  <si>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</si>
  <si>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</si>
  <si>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</si>
  <si>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</si>
  <si>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</si>
  <si>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</si>
  <si>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</si>
  <si>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</si>
  <si>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</si>
  <si>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</si>
  <si>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</si>
  <si>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</si>
  <si>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</si>
  <si>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</si>
  <si>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</si>
  <si>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</si>
  <si>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</si>
  <si>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</si>
  <si>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</si>
  <si>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</si>
  <si>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</si>
  <si>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</si>
  <si>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</si>
  <si>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</si>
  <si>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</si>
  <si>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</si>
  <si>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</si>
  <si>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</si>
  <si>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</si>
  <si>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</si>
  <si>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</si>
  <si>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</si>
  <si>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</si>
  <si>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</si>
  <si>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</si>
  <si>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</si>
  <si>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</si>
  <si>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</si>
  <si>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</si>
  <si>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</si>
  <si>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</si>
  <si>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</si>
  <si>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</si>
  <si>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</si>
  <si>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</si>
  <si>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</si>
  <si>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</si>
  <si>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</si>
  <si>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</si>
  <si>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</si>
  <si>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</si>
  <si>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</si>
  <si>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</si>
  <si>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</si>
  <si>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</si>
  <si>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</si>
  <si>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</si>
  <si>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</si>
  <si>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</si>
  <si>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</si>
  <si>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</si>
  <si>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</si>
  <si>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</si>
  <si>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</si>
  <si>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</si>
  <si>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</si>
  <si>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</si>
  <si>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</si>
  <si>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</si>
  <si>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</si>
  <si>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</si>
  <si>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</si>
  <si>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</si>
  <si>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</si>
  <si>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</si>
  <si>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</si>
  <si>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</si>
  <si>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</si>
  <si>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</si>
  <si>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</si>
  <si>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</si>
  <si>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</si>
  <si>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</si>
  <si>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</si>
  <si>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</si>
  <si>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</si>
  <si>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</si>
  <si>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</si>
  <si>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</si>
  <si>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</si>
  <si>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</si>
  <si>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</si>
  <si>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</si>
  <si>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</si>
  <si>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</si>
  <si>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</si>
  <si>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</si>
  <si>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</si>
  <si>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</si>
  <si>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</si>
  <si>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</si>
  <si>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</si>
  <si>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</si>
  <si>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</si>
  <si>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</si>
  <si>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</si>
  <si>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</si>
  <si>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</si>
  <si>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</si>
  <si>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</si>
  <si>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</si>
  <si>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</si>
  <si>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</si>
  <si>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</si>
  <si>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</si>
  <si>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</si>
  <si>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</si>
  <si>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</si>
  <si>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</si>
  <si>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</si>
  <si>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</si>
  <si>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</si>
  <si>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</si>
  <si>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</si>
  <si>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</si>
  <si>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</si>
  <si>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</si>
  <si>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</si>
  <si>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</si>
  <si>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</si>
  <si>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</si>
  <si>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</si>
  <si>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</si>
  <si>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</si>
  <si>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</si>
  <si>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</si>
  <si>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</si>
  <si>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</si>
  <si>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</si>
  <si>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</si>
  <si>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</si>
  <si>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</si>
  <si>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</si>
  <si>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</si>
  <si>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</si>
  <si>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</si>
  <si>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</si>
  <si>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</si>
  <si>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</si>
  <si>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</si>
  <si>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</si>
  <si>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</si>
  <si>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</si>
  <si>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</si>
  <si>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</si>
  <si>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</si>
  <si>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</si>
  <si>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</si>
  <si>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</si>
  <si>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</si>
  <si>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</si>
  <si>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</si>
  <si>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</si>
  <si>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</si>
  <si>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</si>
  <si>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</si>
  <si>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</si>
  <si>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</si>
  <si>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</si>
  <si>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</si>
  <si>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</si>
  <si>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</si>
  <si>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</si>
  <si>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</si>
  <si>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</si>
  <si>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</si>
  <si>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</si>
  <si>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</si>
  <si>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</si>
  <si>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</si>
  <si>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</si>
  <si>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</si>
  <si>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</si>
  <si>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</si>
  <si>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</si>
  <si>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</si>
  <si>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</si>
  <si>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</si>
  <si>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</si>
  <si>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</si>
  <si>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</si>
  <si>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</si>
  <si>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</si>
  <si>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</si>
  <si>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</si>
  <si>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</si>
  <si>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</si>
  <si>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</si>
  <si>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</si>
  <si>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</si>
  <si>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</si>
  <si>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</si>
  <si>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</si>
  <si>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</si>
  <si>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</si>
  <si>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</si>
  <si>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</si>
  <si>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</si>
  <si>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</si>
  <si>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</si>
  <si>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</si>
  <si>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</si>
  <si>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</si>
  <si>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</si>
  <si>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</si>
  <si>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</si>
  <si>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</si>
  <si>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</si>
  <si>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</si>
  <si>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</si>
  <si>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</si>
  <si>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</si>
  <si>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</si>
  <si>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</si>
  <si>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</si>
  <si>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</si>
  <si>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</si>
  <si>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</si>
  <si>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</si>
  <si>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</si>
  <si>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</si>
  <si>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</si>
  <si>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</si>
  <si>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</si>
  <si>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</si>
  <si>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</si>
  <si>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</si>
  <si>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</si>
  <si>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</si>
  <si>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</si>
  <si>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</si>
  <si>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</si>
  <si>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</si>
  <si>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</si>
  <si>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</si>
  <si>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</si>
  <si>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</si>
  <si>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</si>
  <si>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</si>
  <si>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</si>
  <si>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</si>
  <si>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</si>
  <si>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</si>
  <si>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</si>
  <si>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</si>
  <si>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</si>
  <si>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</si>
  <si>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</si>
  <si>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</si>
  <si>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</si>
  <si>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</si>
  <si>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</si>
  <si>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</si>
  <si>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</si>
  <si>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</si>
  <si>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</si>
  <si>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</si>
  <si>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</si>
  <si>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</si>
  <si>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</si>
  <si>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</si>
  <si>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</si>
  <si>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</si>
  <si>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</si>
  <si>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</si>
  <si>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</si>
  <si>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</si>
  <si>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</si>
  <si>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</si>
  <si>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</si>
  <si>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</si>
  <si>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</si>
  <si>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</si>
  <si>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</si>
  <si>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</si>
  <si>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</si>
  <si>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</si>
  <si>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</si>
  <si>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</si>
  <si>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</si>
  <si>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</si>
  <si>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</si>
  <si>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</si>
  <si>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</si>
  <si>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</si>
  <si>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</si>
  <si>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</si>
  <si>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</si>
  <si>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</si>
  <si>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</si>
  <si>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</si>
  <si>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</si>
  <si>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</si>
  <si>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</si>
  <si>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</si>
  <si>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</si>
  <si>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</si>
  <si>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</si>
  <si>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</si>
  <si>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</si>
  <si>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</si>
  <si>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</si>
  <si>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</si>
  <si>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</si>
  <si>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</si>
  <si>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</si>
  <si>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</si>
  <si>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</si>
  <si>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</si>
  <si>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</si>
  <si>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</si>
  <si>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</si>
  <si>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</si>
  <si>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</si>
  <si>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</si>
  <si>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</si>
  <si>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</si>
  <si>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</si>
  <si>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</si>
  <si>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</si>
  <si>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</si>
  <si>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</si>
  <si>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</si>
  <si>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</si>
  <si>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</si>
  <si>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</si>
  <si>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</si>
  <si>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</si>
  <si>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</si>
  <si>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</si>
  <si>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</si>
  <si>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</si>
  <si>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</si>
  <si>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</si>
  <si>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</si>
  <si>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</si>
  <si>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</si>
  <si>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</si>
  <si>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</si>
  <si>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</si>
  <si>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</si>
  <si>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</si>
  <si>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</si>
  <si>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</si>
  <si>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</si>
  <si>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</si>
  <si>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</si>
  <si>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</si>
  <si>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</si>
  <si>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</si>
  <si>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</si>
  <si>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</si>
  <si>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</si>
  <si>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</si>
  <si>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</si>
  <si>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</si>
  <si>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</si>
  <si>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</si>
  <si>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</si>
  <si>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</si>
  <si>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</si>
  <si>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</si>
  <si>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</si>
  <si>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</si>
  <si>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</si>
  <si>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</si>
  <si>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</si>
  <si>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</si>
  <si>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</si>
  <si>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</si>
  <si>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</si>
  <si>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</si>
  <si>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</si>
  <si>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</si>
  <si>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</si>
  <si>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</si>
  <si>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</si>
  <si>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</si>
  <si>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</si>
  <si>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</si>
  <si>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</si>
  <si>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</si>
  <si>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</si>
  <si>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</si>
  <si>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</si>
  <si>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</si>
  <si>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</si>
  <si>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</si>
  <si>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</si>
  <si>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</si>
  <si>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</si>
  <si>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</si>
  <si>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</si>
  <si>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</si>
  <si>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</si>
  <si>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</si>
  <si>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</si>
  <si>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</si>
  <si>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</si>
  <si>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</si>
  <si>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</si>
  <si>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</si>
  <si>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</si>
  <si>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</si>
  <si>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</si>
  <si>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</si>
  <si>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</si>
  <si>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</si>
  <si>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</si>
  <si>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</si>
  <si>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</si>
  <si>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</si>
  <si>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</si>
  <si>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</si>
  <si>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</si>
  <si>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</si>
  <si>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</si>
  <si>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</si>
  <si>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</si>
  <si>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</si>
  <si>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</si>
  <si>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</si>
  <si>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</si>
  <si>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</si>
  <si>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</si>
  <si>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</si>
  <si>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</si>
  <si>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</si>
  <si>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</si>
  <si>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</si>
  <si>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</si>
  <si>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</si>
  <si>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</si>
  <si>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</si>
  <si>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</si>
  <si>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</si>
  <si>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</si>
  <si>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</si>
  <si>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</si>
  <si>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</si>
  <si>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</si>
  <si>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</si>
  <si>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</si>
  <si>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</si>
  <si>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</si>
  <si>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</si>
  <si>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</si>
  <si>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</si>
  <si>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</si>
  <si>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</si>
  <si>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</si>
  <si>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</si>
  <si>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</si>
  <si>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</si>
  <si>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</si>
  <si>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</si>
  <si>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</si>
  <si>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</si>
  <si>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</si>
  <si>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</si>
  <si>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</si>
  <si>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</si>
  <si>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</si>
  <si>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</si>
  <si>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</si>
  <si>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</si>
  <si>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</si>
  <si>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</si>
  <si>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</si>
  <si>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</si>
  <si>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</si>
  <si>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</si>
  <si>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</si>
  <si>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</si>
  <si>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</si>
  <si>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</si>
  <si>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</si>
  <si>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</si>
  <si>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</si>
  <si>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</si>
  <si>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</si>
  <si>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</si>
  <si>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</si>
  <si>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</si>
  <si>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</si>
  <si>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</si>
  <si>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</si>
  <si>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</si>
  <si>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</si>
  <si>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</si>
  <si>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</si>
  <si>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</si>
  <si>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</si>
  <si>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</si>
  <si>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</si>
  <si>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</si>
  <si>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</si>
  <si>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</si>
  <si>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</si>
  <si>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</si>
  <si>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</si>
  <si>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</si>
  <si>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</si>
  <si>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</si>
  <si>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</si>
  <si>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</si>
  <si>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</si>
  <si>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</si>
  <si>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</si>
  <si>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</si>
  <si>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</si>
  <si>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</si>
  <si>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</si>
  <si>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</si>
  <si>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</si>
  <si>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</si>
  <si>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</si>
  <si>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</si>
  <si>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</si>
  <si>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</si>
  <si>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</si>
  <si>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</si>
  <si>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</si>
  <si>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</si>
  <si>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</si>
  <si>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</si>
  <si>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</si>
  <si>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</si>
  <si>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</si>
  <si>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</si>
  <si>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</si>
  <si>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</si>
  <si>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</si>
  <si>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</si>
  <si>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</si>
  <si>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</si>
  <si>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</si>
  <si>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</si>
  <si>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</si>
  <si>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</si>
  <si>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</si>
  <si>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</si>
  <si>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</si>
  <si>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</si>
  <si>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</si>
  <si>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</si>
  <si>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</si>
  <si>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</si>
  <si>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</si>
  <si>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</si>
  <si>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</si>
  <si>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</si>
  <si>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</si>
  <si>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</si>
  <si>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</si>
  <si>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</si>
  <si>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</si>
  <si>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</si>
  <si>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</si>
  <si>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</si>
  <si>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</si>
  <si>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</si>
  <si>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</si>
  <si>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</si>
  <si>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</si>
  <si>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</si>
  <si>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</si>
  <si>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</si>
  <si>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</si>
  <si>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</si>
  <si>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</si>
  <si>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</si>
  <si>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</si>
  <si>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</si>
  <si>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</si>
  <si>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</si>
  <si>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</si>
  <si>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</si>
  <si>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</si>
  <si>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</si>
  <si>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</si>
  <si>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</si>
  <si>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</si>
  <si>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</si>
  <si>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</si>
  <si>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</si>
  <si>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</si>
  <si>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</si>
  <si>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</si>
  <si>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</si>
  <si>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</si>
  <si>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</si>
  <si>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</si>
  <si>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</si>
  <si>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</si>
  <si>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</si>
  <si>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</si>
  <si>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</si>
  <si>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</si>
  <si>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</si>
  <si>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</si>
  <si>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</si>
  <si>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</si>
  <si>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</si>
  <si>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</si>
  <si>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</si>
  <si>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</si>
  <si>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</si>
  <si>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</si>
  <si>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</si>
  <si>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</si>
  <si>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</si>
  <si>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</si>
  <si>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</si>
  <si>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</si>
  <si>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</si>
  <si>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</si>
  <si>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</si>
  <si>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</si>
  <si>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</si>
  <si>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</si>
  <si>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</si>
  <si>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</si>
  <si>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</si>
  <si>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</si>
  <si>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</si>
  <si>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</si>
  <si>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</si>
  <si>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</si>
  <si>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</si>
  <si>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</si>
  <si>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</si>
  <si>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</si>
  <si>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</si>
  <si>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</si>
  <si>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</si>
  <si>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</si>
  <si>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</si>
  <si>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</si>
  <si>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</si>
  <si>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</si>
  <si>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</si>
  <si>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</si>
  <si>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</si>
  <si>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</si>
  <si>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</si>
  <si>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</si>
  <si>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</si>
  <si>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</si>
  <si>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</si>
  <si>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</si>
  <si>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</si>
  <si>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</si>
  <si>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</si>
  <si>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</si>
  <si>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</si>
  <si>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</si>
  <si>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</si>
  <si>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</si>
  <si>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</si>
  <si>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</si>
  <si>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</si>
  <si>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</si>
  <si>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</si>
  <si>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</si>
  <si>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</si>
  <si>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</si>
  <si>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</si>
  <si>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</si>
  <si>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</si>
  <si>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</si>
  <si>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</si>
  <si>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</si>
  <si>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</si>
  <si>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</si>
  <si>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</si>
  <si>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</si>
  <si>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</si>
  <si>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</si>
  <si>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</si>
  <si>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</si>
  <si>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</si>
  <si>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</si>
  <si>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</si>
  <si>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</si>
  <si>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</si>
  <si>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</si>
  <si>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</si>
  <si>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</si>
  <si>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</si>
  <si>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</si>
  <si>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</si>
  <si>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</si>
  <si>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</si>
  <si>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</si>
  <si>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</si>
  <si>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</si>
  <si>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</si>
  <si>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</si>
  <si>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</si>
  <si>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</si>
  <si>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</si>
  <si>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</si>
  <si>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</si>
  <si>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</si>
  <si>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</si>
  <si>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</si>
  <si>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</si>
  <si>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</si>
  <si>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</si>
  <si>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</si>
  <si>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</si>
  <si>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</si>
  <si>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</si>
  <si>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</si>
  <si>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</si>
  <si>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</si>
  <si>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</si>
  <si>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</si>
  <si>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</si>
  <si>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</si>
  <si>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</si>
  <si>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</si>
  <si>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</si>
  <si>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</si>
  <si>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</si>
  <si>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</si>
  <si>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</si>
  <si>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</si>
  <si>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</si>
  <si>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</si>
  <si>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</si>
  <si>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</si>
  <si>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</si>
  <si>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</si>
  <si>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</si>
  <si>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</si>
  <si>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</si>
  <si>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</si>
  <si>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</si>
  <si>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</si>
  <si>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</si>
  <si>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</si>
  <si>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</si>
  <si>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</si>
  <si>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</si>
  <si>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</si>
  <si>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</si>
  <si>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</si>
  <si>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</si>
  <si>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</si>
  <si>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</si>
  <si>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</si>
  <si>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</si>
  <si>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</si>
  <si>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</si>
  <si>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</si>
  <si>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</si>
  <si>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</si>
  <si>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</si>
  <si>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</si>
  <si>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</si>
  <si>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</si>
  <si>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</si>
  <si>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</si>
  <si>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</si>
  <si>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</si>
  <si>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</si>
  <si>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</si>
  <si>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</si>
  <si>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</si>
  <si>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</si>
  <si>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</si>
  <si>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</si>
  <si>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</si>
  <si>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</si>
  <si>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</si>
  <si>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</si>
  <si>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</si>
  <si>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</si>
  <si>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</si>
  <si>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</si>
  <si>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</si>
  <si>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</si>
  <si>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</si>
  <si>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</si>
  <si>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</si>
  <si>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</si>
  <si>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</si>
  <si>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</si>
  <si>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</si>
  <si>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</si>
  <si>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</si>
  <si>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</si>
  <si>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</si>
  <si>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</si>
  <si>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</si>
  <si>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</si>
  <si>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</si>
  <si>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</si>
  <si>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</si>
  <si>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</si>
  <si>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</si>
  <si>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</si>
  <si>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</si>
  <si>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</si>
  <si>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</si>
  <si>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</si>
  <si>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</si>
  <si>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</si>
  <si>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</si>
  <si>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</si>
  <si>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</si>
  <si>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</si>
  <si>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</si>
  <si>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</si>
  <si>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</si>
  <si>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</si>
  <si>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</si>
  <si>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</si>
  <si>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</si>
  <si>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</si>
  <si>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</si>
  <si>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</si>
  <si>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</si>
  <si>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</si>
  <si>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</si>
  <si>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</si>
  <si>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</si>
  <si>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</si>
  <si>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</si>
  <si>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</si>
  <si>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</si>
  <si>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</si>
  <si>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</si>
  <si>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</si>
  <si>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</si>
  <si>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</si>
  <si>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</si>
  <si>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</si>
  <si>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</si>
  <si>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</si>
  <si>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</si>
  <si>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</si>
  <si>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</si>
  <si>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</si>
  <si>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</si>
  <si>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</si>
  <si>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</si>
  <si>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</si>
  <si>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</si>
  <si>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</si>
  <si>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</si>
  <si>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</si>
  <si>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</si>
  <si>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</si>
  <si>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</si>
  <si>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</si>
  <si>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</si>
  <si>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</si>
  <si>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</si>
  <si>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</si>
  <si>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</si>
  <si>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</si>
  <si>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</si>
  <si>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</si>
  <si>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</si>
  <si>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</si>
  <si>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</si>
  <si>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</si>
  <si>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</si>
  <si>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</si>
  <si>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</si>
  <si>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</si>
  <si>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</si>
  <si>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</si>
  <si>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</si>
  <si>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</si>
  <si>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</si>
  <si>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</si>
  <si>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</si>
  <si>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</si>
  <si>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</si>
  <si>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</si>
  <si>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</si>
  <si>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</si>
  <si>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</si>
  <si>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</si>
  <si>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</si>
  <si>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</si>
  <si>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</si>
  <si>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</si>
  <si>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</si>
  <si>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</si>
  <si>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</si>
  <si>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</si>
  <si>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</si>
  <si>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</si>
  <si>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</si>
  <si>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</si>
  <si>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</si>
  <si>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</si>
  <si>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</si>
  <si>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</si>
  <si>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</si>
  <si>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</si>
  <si>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</si>
  <si>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</si>
  <si>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</si>
  <si>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</si>
  <si>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</si>
  <si>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</si>
  <si>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</si>
  <si>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</si>
  <si>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</si>
  <si>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</si>
  <si>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</si>
  <si>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</si>
  <si>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</si>
  <si>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</si>
  <si>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</si>
  <si>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</si>
  <si>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</si>
  <si>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</si>
  <si>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</si>
  <si>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</si>
  <si>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</si>
  <si>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</si>
  <si>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</si>
  <si>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</si>
  <si>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</si>
  <si>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</si>
  <si>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</si>
  <si>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</si>
  <si>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</si>
  <si>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</si>
  <si>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</si>
  <si>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</si>
  <si>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</si>
  <si>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</si>
  <si>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</si>
  <si>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</si>
  <si>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</si>
  <si>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</si>
  <si>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</si>
  <si>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</si>
  <si>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</si>
  <si>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</si>
  <si>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</si>
  <si>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</si>
  <si>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</si>
  <si>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</si>
  <si>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</si>
  <si>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</si>
  <si>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</si>
  <si>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</si>
  <si>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</si>
  <si>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</si>
  <si>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</si>
  <si>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</si>
  <si>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</si>
  <si>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</si>
  <si>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</si>
  <si>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</si>
  <si>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</si>
  <si>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</si>
  <si>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</si>
  <si>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</si>
  <si>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</si>
  <si>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</si>
  <si>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</si>
  <si>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</si>
  <si>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</si>
  <si>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</si>
  <si>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</si>
  <si>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</si>
  <si>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</si>
  <si>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</si>
  <si>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</si>
  <si>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</si>
  <si>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</si>
  <si>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</si>
  <si>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</si>
  <si>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</si>
  <si>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</si>
  <si>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</si>
  <si>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</si>
  <si>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</si>
  <si>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</si>
  <si>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</si>
  <si>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</si>
  <si>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</si>
  <si>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</si>
  <si>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</si>
  <si>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</si>
  <si>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</si>
  <si>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</si>
  <si>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</si>
  <si>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</si>
  <si>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</si>
  <si>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</si>
  <si>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</si>
  <si>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</si>
  <si>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</si>
  <si>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</si>
  <si>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</si>
  <si>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</si>
  <si>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</si>
  <si>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</si>
  <si>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</si>
  <si>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</si>
  <si>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</si>
  <si>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</si>
  <si>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</si>
  <si>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</si>
  <si>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</si>
  <si>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</si>
  <si>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</si>
  <si>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</si>
  <si>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</si>
  <si>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</si>
  <si>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</si>
  <si>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</si>
  <si>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</si>
  <si>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</si>
  <si>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</si>
  <si>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</si>
  <si>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</si>
  <si>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</si>
  <si>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</si>
  <si>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</si>
  <si>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</si>
  <si>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</si>
  <si>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</si>
  <si>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</si>
  <si>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</si>
  <si>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</si>
  <si>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</si>
  <si>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</si>
  <si>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</si>
  <si>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</si>
  <si>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</si>
  <si>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</si>
  <si>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</si>
  <si>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</si>
  <si>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</si>
  <si>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</si>
  <si>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</si>
  <si>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</si>
  <si>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</si>
  <si>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</si>
  <si>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</si>
  <si>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</si>
  <si>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</si>
  <si>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</si>
  <si>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</si>
  <si>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</si>
  <si>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</si>
  <si>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</si>
  <si>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</si>
  <si>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</si>
  <si>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</si>
  <si>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</si>
  <si>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</si>
  <si>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</si>
  <si>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</si>
  <si>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</si>
  <si>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</si>
  <si>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</si>
  <si>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</si>
  <si>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</si>
  <si>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</si>
  <si>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</si>
  <si>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</si>
  <si>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</si>
  <si>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</si>
  <si>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</si>
  <si>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</si>
  <si>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</si>
  <si>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</si>
  <si>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</si>
  <si>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</si>
  <si>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</si>
  <si>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</si>
  <si>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</si>
  <si>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</si>
  <si>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</si>
  <si>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</si>
  <si>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</si>
  <si>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</si>
  <si>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</si>
  <si>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</si>
  <si>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</si>
  <si>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</si>
  <si>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</si>
  <si>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</si>
  <si>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</si>
  <si>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</si>
  <si>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</si>
  <si>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</si>
  <si>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</si>
  <si>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</si>
  <si>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</si>
  <si>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</si>
  <si>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</si>
  <si>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</si>
  <si>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</si>
  <si>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</si>
  <si>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</si>
  <si>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</si>
  <si>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</si>
  <si>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</si>
  <si>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</si>
  <si>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</si>
  <si>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</si>
  <si>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</si>
  <si>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</si>
  <si>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</si>
  <si>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</si>
  <si>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</si>
  <si>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</si>
  <si>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</si>
  <si>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</si>
  <si>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</si>
  <si>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</si>
  <si>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</si>
  <si>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</si>
  <si>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</si>
  <si>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</si>
  <si>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</si>
  <si>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</si>
  <si>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</si>
  <si>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</si>
  <si>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</si>
  <si>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</si>
  <si>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</si>
  <si>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</si>
  <si>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</si>
  <si>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</si>
  <si>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</si>
  <si>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</si>
  <si>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</si>
  <si>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</si>
  <si>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</si>
  <si>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</si>
  <si>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</si>
  <si>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</si>
  <si>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</si>
  <si>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</si>
  <si>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</si>
  <si>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</si>
  <si>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</si>
  <si>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</si>
  <si>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</si>
  <si>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</si>
  <si>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</si>
  <si>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</si>
  <si>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</si>
  <si>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</si>
  <si>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</si>
  <si>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</si>
  <si>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</si>
  <si>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</si>
  <si>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</si>
  <si>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</si>
  <si>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</si>
  <si>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</si>
  <si>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</si>
  <si>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</si>
  <si>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</si>
  <si>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</si>
  <si>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</si>
  <si>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</si>
  <si>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</si>
  <si>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</si>
  <si>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</si>
  <si>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</si>
  <si>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</si>
  <si>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</si>
  <si>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</si>
  <si>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</si>
  <si>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</si>
  <si>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</si>
  <si>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</si>
  <si>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</si>
  <si>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</si>
  <si>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</si>
  <si>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</si>
  <si>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</si>
  <si>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</si>
  <si>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</si>
  <si>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</si>
  <si>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</si>
  <si>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</si>
  <si>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</si>
  <si>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</si>
  <si>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</si>
  <si>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</si>
  <si>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</si>
  <si>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</si>
  <si>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</si>
  <si>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</si>
  <si>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</si>
  <si>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</si>
  <si>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</si>
  <si>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</si>
  <si>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</si>
  <si>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</si>
  <si>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</si>
  <si>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</si>
  <si>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</si>
  <si>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</si>
  <si>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</si>
  <si>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</si>
  <si>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</si>
  <si>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</si>
  <si>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</si>
  <si>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</si>
  <si>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</si>
  <si>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</si>
  <si>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</si>
  <si>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</si>
  <si>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</si>
  <si>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</si>
  <si>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</si>
  <si>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</si>
  <si>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</si>
  <si>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</si>
  <si>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</si>
  <si>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</si>
  <si>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</si>
  <si>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</si>
  <si>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</si>
  <si>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</si>
  <si>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</si>
  <si>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</si>
  <si>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</si>
  <si>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</si>
  <si>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</si>
  <si>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</si>
  <si>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</si>
  <si>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</si>
  <si>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</si>
  <si>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</si>
  <si>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</si>
  <si>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</si>
  <si>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</si>
  <si>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</si>
  <si>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</si>
  <si>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</si>
  <si>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</si>
  <si>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</si>
  <si>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</si>
  <si>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</si>
  <si>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</si>
  <si>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</si>
  <si>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</si>
  <si>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</si>
  <si>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</si>
  <si>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</si>
  <si>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</si>
  <si>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</si>
  <si>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</si>
  <si>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</si>
  <si>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</si>
  <si>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</si>
  <si>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</si>
  <si>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</si>
  <si>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</si>
  <si>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</si>
  <si>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</si>
  <si>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</si>
  <si>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</si>
  <si>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</si>
  <si>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</si>
  <si>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</si>
  <si>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</si>
  <si>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</si>
  <si>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</si>
  <si>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</si>
  <si>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</si>
  <si>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</si>
  <si>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</si>
  <si>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</si>
  <si>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</si>
  <si>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</si>
  <si>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</si>
  <si>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</si>
  <si>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</si>
  <si>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</si>
  <si>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</si>
  <si>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</si>
  <si>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</si>
  <si>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</si>
  <si>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</si>
  <si>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</si>
  <si>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</si>
  <si>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</si>
  <si>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</si>
  <si>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</si>
  <si>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</si>
  <si>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</si>
  <si>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</si>
  <si>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</si>
  <si>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</si>
  <si>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</si>
  <si>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</si>
  <si>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</si>
  <si>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</si>
  <si>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</si>
  <si>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</si>
  <si>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</si>
  <si>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</si>
  <si>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</si>
  <si>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</si>
  <si>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</si>
  <si>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</si>
  <si>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</si>
  <si>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</si>
  <si>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</si>
  <si>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</si>
  <si>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</si>
  <si>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</si>
  <si>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</si>
  <si>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</si>
  <si>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</si>
  <si>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</si>
  <si>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</si>
  <si>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</si>
  <si>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</si>
  <si>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</si>
  <si>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</si>
  <si>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</si>
  <si>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</si>
  <si>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</si>
  <si>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</si>
  <si>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</si>
  <si>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</si>
  <si>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</si>
  <si>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</si>
  <si>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</si>
  <si>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</si>
  <si>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</si>
  <si>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</si>
  <si>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</si>
  <si>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</si>
  <si>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</si>
  <si>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</si>
  <si>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</si>
  <si>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</si>
  <si>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</si>
  <si>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</si>
  <si>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</si>
  <si>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</si>
  <si>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</si>
  <si>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</si>
  <si>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</si>
  <si>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</si>
  <si>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</si>
  <si>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</si>
  <si>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</si>
  <si>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</si>
  <si>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</si>
  <si>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</si>
  <si>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</si>
  <si>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</si>
  <si>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</si>
  <si>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</si>
  <si>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</si>
  <si>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</si>
  <si>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</si>
  <si>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</si>
  <si>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</si>
  <si>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</si>
  <si>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</si>
  <si>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</si>
  <si>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</si>
  <si>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</si>
  <si>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</si>
  <si>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</si>
  <si>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</si>
  <si>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</si>
  <si>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</si>
  <si>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</si>
  <si>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</si>
  <si>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</si>
  <si>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</si>
  <si>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</si>
  <si>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</si>
  <si>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</si>
  <si>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</si>
  <si>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</si>
  <si>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</si>
  <si>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</si>
  <si>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</si>
  <si>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</si>
  <si>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</si>
  <si>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</si>
  <si>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</si>
  <si>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</si>
  <si>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</si>
  <si>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</si>
  <si>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</si>
  <si>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</si>
  <si>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</si>
  <si>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</si>
  <si>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</si>
  <si>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</si>
  <si>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</si>
  <si>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</si>
  <si>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</si>
  <si>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</si>
  <si>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</si>
  <si>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</si>
  <si>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</si>
  <si>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</si>
  <si>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</si>
  <si>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</si>
  <si>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</si>
  <si>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</si>
  <si>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</si>
  <si>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</si>
  <si>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</si>
  <si>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</si>
  <si>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</si>
  <si>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</si>
  <si>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</si>
  <si>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</si>
  <si>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</si>
  <si>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</si>
  <si>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</si>
  <si>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</si>
  <si>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</si>
  <si>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</si>
  <si>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</si>
  <si>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</si>
  <si>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</si>
  <si>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</si>
  <si>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</si>
  <si>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</si>
  <si>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</si>
  <si>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</si>
  <si>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</si>
  <si>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</si>
  <si>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</si>
  <si>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</si>
  <si>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</si>
  <si>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</si>
  <si>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</si>
  <si>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</si>
  <si>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</si>
  <si>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</si>
  <si>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</si>
  <si>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</si>
  <si>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</si>
  <si>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</si>
  <si>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</si>
  <si>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</si>
  <si>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</si>
  <si>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</si>
  <si>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</si>
  <si>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</si>
  <si>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</si>
  <si>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</si>
  <si>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</si>
  <si>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</si>
  <si>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</si>
  <si>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</si>
  <si>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</si>
  <si>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</si>
  <si>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</si>
  <si>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</si>
  <si>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</si>
  <si>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</si>
  <si>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</si>
  <si>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</si>
  <si>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</si>
  <si>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</si>
  <si>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</si>
  <si>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</si>
  <si>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</si>
  <si>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</si>
  <si>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</si>
  <si>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</si>
  <si>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</si>
  <si>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</si>
  <si>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</si>
  <si>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</si>
  <si>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</si>
  <si>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</si>
  <si>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</si>
  <si>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</si>
  <si>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</si>
  <si>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</si>
  <si>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</si>
  <si>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</si>
  <si>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</si>
  <si>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</si>
  <si>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</si>
  <si>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</si>
  <si>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</si>
  <si>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</si>
  <si>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</si>
  <si>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</si>
  <si>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</si>
  <si>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</si>
  <si>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</si>
  <si>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</si>
  <si>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</si>
  <si>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</si>
  <si>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</si>
  <si>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</si>
  <si>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</si>
  <si>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</si>
  <si>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</si>
  <si>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</si>
  <si>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</si>
  <si>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</si>
  <si>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</si>
  <si>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</si>
  <si>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</si>
  <si>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</si>
  <si>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</si>
  <si>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</si>
  <si>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</si>
  <si>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</si>
  <si>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</si>
  <si>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</si>
  <si>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</si>
  <si>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</si>
  <si>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</si>
  <si>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</si>
  <si>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</si>
  <si>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</si>
  <si>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</si>
  <si>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</si>
  <si>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</si>
  <si>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</si>
  <si>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</si>
  <si>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</si>
  <si>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</si>
  <si>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</si>
  <si>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</si>
  <si>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</si>
  <si>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</si>
  <si>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</si>
  <si>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</si>
  <si>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</si>
  <si>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</si>
  <si>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</si>
  <si>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</si>
  <si>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</si>
  <si>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</si>
  <si>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</si>
  <si>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</si>
  <si>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</si>
  <si>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</si>
  <si>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</si>
  <si>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</si>
  <si>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</si>
  <si>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</si>
  <si>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</si>
  <si>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</si>
  <si>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</si>
  <si>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</si>
  <si>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</si>
  <si>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</si>
  <si>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</si>
  <si>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</si>
  <si>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</si>
  <si>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</si>
  <si>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</si>
  <si>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</si>
  <si>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</si>
  <si>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</si>
  <si>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</si>
  <si>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</si>
  <si>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</si>
  <si>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</si>
  <si>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</si>
  <si>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</si>
  <si>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</si>
  <si>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</si>
  <si>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</si>
  <si>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</si>
  <si>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</si>
  <si>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</si>
  <si>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</si>
  <si>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</si>
  <si>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</si>
  <si>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</si>
  <si>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</si>
  <si>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</si>
  <si>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</si>
  <si>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</si>
  <si>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</si>
  <si>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</si>
  <si>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</si>
  <si>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</si>
  <si>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</si>
  <si>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</si>
  <si>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</si>
  <si>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</si>
  <si>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</si>
  <si>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</si>
  <si>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</si>
  <si>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</si>
  <si>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</si>
  <si>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</si>
  <si>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</si>
  <si>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</si>
  <si>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</si>
  <si>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</si>
  <si>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</si>
  <si>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</si>
  <si>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</si>
  <si>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</si>
  <si>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</si>
  <si>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</si>
  <si>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</si>
  <si>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</si>
  <si>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</si>
  <si>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</si>
  <si>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</si>
  <si>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</si>
  <si>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</si>
  <si>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</si>
  <si>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</si>
  <si>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</si>
  <si>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</si>
  <si>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</si>
  <si>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</si>
  <si>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</si>
  <si>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</si>
  <si>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</si>
  <si>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</si>
  <si>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</si>
  <si>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</si>
  <si>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</si>
  <si>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</si>
  <si>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</si>
  <si>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</si>
  <si>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</si>
  <si>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</si>
  <si>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</si>
  <si>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</si>
  <si>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</si>
  <si>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</si>
  <si>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</si>
  <si>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</si>
  <si>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</si>
  <si>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</si>
  <si>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</si>
  <si>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</si>
  <si>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</si>
  <si>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</si>
  <si>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</si>
  <si>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</si>
  <si>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</si>
  <si>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</si>
  <si>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</si>
  <si>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</si>
  <si>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</si>
  <si>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</si>
  <si>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</si>
  <si>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</si>
  <si>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</si>
  <si>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</si>
  <si>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</si>
  <si>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</si>
  <si>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</si>
  <si>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</si>
  <si>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</si>
  <si>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</si>
  <si>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</si>
  <si>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</si>
  <si>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</si>
  <si>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</si>
  <si>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</si>
  <si>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</si>
  <si>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</si>
  <si>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</si>
  <si>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</si>
  <si>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</si>
  <si>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</si>
  <si>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</si>
  <si>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</si>
  <si>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</si>
  <si>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</si>
  <si>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</si>
  <si>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</si>
  <si>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</si>
  <si>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</si>
  <si>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</si>
  <si>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</si>
  <si>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</si>
  <si>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</si>
  <si>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</si>
  <si>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</si>
  <si>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</si>
  <si>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</si>
  <si>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</si>
  <si>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</si>
  <si>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</si>
  <si>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</si>
  <si>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</si>
  <si>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</si>
  <si>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</si>
  <si>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</si>
  <si>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</si>
  <si>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</si>
  <si>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</si>
  <si>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</si>
  <si>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</si>
  <si>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</si>
  <si>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</si>
  <si>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</si>
  <si>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</si>
  <si>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</si>
  <si>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</si>
  <si>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</si>
  <si>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</si>
  <si>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</si>
  <si>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</si>
  <si>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</si>
  <si>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</si>
  <si>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</si>
  <si>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</si>
  <si>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</si>
  <si>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</si>
  <si>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</si>
  <si>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</si>
  <si>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</si>
  <si>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</si>
  <si>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</si>
  <si>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</si>
  <si>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</si>
  <si>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</si>
  <si>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</si>
  <si>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</si>
  <si>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</si>
  <si>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</si>
  <si>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</si>
  <si>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</si>
  <si>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</si>
  <si>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</si>
  <si>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</si>
  <si>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</si>
  <si>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</si>
  <si>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</si>
  <si>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</si>
  <si>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</si>
  <si>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</si>
  <si>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</si>
  <si>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</si>
  <si>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</si>
  <si>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</si>
  <si>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</si>
  <si>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</si>
  <si>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</si>
  <si>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</si>
  <si>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</si>
  <si>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</si>
  <si>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</si>
  <si>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</si>
  <si>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</si>
  <si>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</si>
  <si>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</si>
  <si>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</si>
  <si>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</si>
  <si>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</si>
  <si>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</si>
  <si>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</si>
  <si>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</si>
  <si>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</si>
  <si>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</si>
  <si>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</si>
  <si>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</si>
  <si>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</si>
  <si>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</si>
  <si>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</si>
  <si>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</si>
  <si>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</si>
  <si>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</si>
  <si>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</si>
  <si>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</si>
  <si>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</si>
  <si>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</si>
  <si>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</si>
  <si>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</si>
  <si>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</si>
  <si>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</si>
  <si>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</si>
  <si>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</si>
  <si>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</si>
  <si>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</si>
  <si>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</si>
  <si>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</si>
  <si>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</si>
  <si>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</si>
  <si>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</si>
  <si>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</si>
  <si>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</si>
  <si>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</si>
  <si>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</si>
  <si>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</si>
  <si>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</si>
  <si>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</si>
  <si>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</si>
  <si>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</si>
  <si>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</si>
  <si>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</si>
  <si>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</si>
  <si>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</si>
  <si>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</si>
  <si>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</si>
  <si>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</si>
  <si>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</si>
  <si>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</si>
  <si>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</si>
  <si>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</si>
  <si>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</si>
  <si>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</si>
  <si>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</si>
  <si>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</si>
  <si>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</si>
  <si>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</si>
  <si>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</si>
  <si>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</si>
  <si>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</si>
  <si>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</si>
  <si>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</si>
  <si>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</si>
  <si>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</si>
  <si>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</si>
  <si>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</si>
  <si>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</si>
  <si>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</si>
  <si>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</si>
  <si>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</si>
  <si>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</si>
  <si>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</si>
  <si>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</si>
  <si>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</si>
  <si>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</si>
  <si>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</si>
  <si>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</si>
  <si>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</si>
  <si>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</si>
  <si>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</si>
  <si>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</si>
  <si>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</si>
  <si>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</si>
  <si>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</si>
  <si>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</si>
  <si>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</si>
  <si>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</si>
  <si>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</si>
  <si>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</si>
  <si>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</si>
  <si>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</si>
  <si>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</si>
  <si>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</si>
  <si>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</si>
  <si>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</si>
  <si>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</si>
  <si>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</si>
  <si>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</si>
  <si>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</si>
  <si>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</si>
  <si>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</si>
  <si>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</si>
  <si>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</si>
  <si>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</si>
  <si>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</si>
  <si>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</si>
  <si>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</si>
  <si>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</si>
  <si>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</si>
  <si>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</si>
  <si>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</si>
  <si>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</si>
  <si>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</si>
  <si>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</si>
  <si>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</si>
  <si>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</si>
  <si>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</si>
  <si>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</si>
  <si>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</si>
  <si>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</si>
  <si>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</si>
  <si>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</si>
  <si>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</si>
  <si>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</si>
  <si>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</si>
  <si>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</si>
  <si>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</si>
  <si>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</si>
  <si>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</si>
  <si>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</si>
  <si>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</si>
  <si>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</si>
  <si>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</si>
  <si>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</si>
  <si>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</si>
  <si>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</si>
  <si>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</si>
  <si>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</si>
  <si>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</si>
  <si>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</si>
  <si>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</si>
  <si>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</si>
  <si>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</si>
  <si>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</si>
  <si>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</si>
  <si>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</si>
  <si>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</si>
  <si>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</si>
  <si>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</si>
  <si>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</si>
  <si>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</si>
  <si>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</si>
  <si>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</si>
  <si>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</si>
  <si>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</si>
  <si>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</si>
  <si>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</si>
  <si>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</si>
  <si>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</si>
  <si>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</si>
  <si>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</si>
  <si>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</si>
  <si>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</si>
  <si>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</si>
  <si>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</si>
  <si>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</si>
  <si>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</si>
  <si>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</si>
  <si>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</si>
  <si>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</si>
  <si>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</si>
  <si>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</si>
  <si>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</si>
  <si>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</si>
  <si>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</si>
  <si>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</si>
  <si>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</si>
  <si>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</si>
  <si>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</si>
  <si>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</si>
  <si>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</si>
  <si>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</si>
  <si>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</si>
  <si>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</si>
  <si>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</si>
  <si>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</si>
  <si>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</si>
  <si>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</si>
  <si>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</si>
  <si>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</si>
  <si>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</si>
  <si>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</si>
  <si>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</si>
  <si>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</si>
  <si>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</si>
  <si>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</si>
  <si>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</si>
  <si>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</si>
  <si>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</si>
  <si>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</si>
  <si>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</si>
  <si>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</si>
  <si>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</si>
  <si>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</si>
  <si>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</si>
  <si>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</si>
  <si>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</si>
  <si>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</si>
  <si>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</si>
  <si>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</si>
  <si>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</si>
  <si>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</si>
  <si>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</si>
  <si>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</si>
  <si>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</si>
  <si>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</si>
  <si>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</si>
  <si>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</si>
  <si>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</si>
  <si>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</si>
  <si>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</si>
  <si>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</si>
  <si>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</si>
  <si>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</si>
  <si>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</si>
  <si>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</si>
  <si>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</si>
  <si>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</si>
  <si>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</si>
  <si>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</si>
  <si>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</si>
  <si>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</si>
  <si>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</si>
  <si>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</si>
  <si>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</si>
  <si>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</si>
  <si>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</si>
  <si>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</si>
  <si>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</si>
  <si>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</si>
  <si>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</si>
  <si>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</si>
  <si>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</si>
  <si>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</si>
  <si>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</si>
  <si>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</si>
  <si>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</si>
  <si>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</si>
  <si>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</si>
  <si>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</si>
  <si>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</si>
  <si>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</si>
  <si>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</si>
  <si>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</si>
  <si>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</si>
  <si>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</si>
  <si>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</si>
  <si>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</si>
  <si>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</si>
  <si>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</si>
  <si>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</si>
  <si>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</si>
  <si>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</si>
  <si>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</si>
  <si>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</si>
  <si>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</si>
  <si>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</si>
  <si>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</si>
  <si>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</si>
  <si>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</si>
  <si>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</si>
  <si>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</si>
  <si>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</si>
  <si>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</si>
  <si>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</si>
  <si>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</si>
  <si>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</si>
  <si>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</si>
  <si>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</si>
  <si>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</si>
  <si>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</si>
  <si>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</si>
  <si>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</si>
  <si>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</si>
  <si>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</si>
  <si>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</si>
  <si>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</si>
  <si>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</si>
  <si>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</si>
  <si>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</si>
  <si>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</si>
  <si>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</si>
  <si>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</si>
  <si>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</si>
  <si>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</si>
  <si>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</si>
  <si>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</si>
  <si>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</si>
  <si>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</si>
  <si>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</si>
  <si>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</si>
  <si>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</si>
  <si>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</si>
  <si>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</si>
  <si>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</si>
  <si>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</si>
  <si>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</si>
  <si>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</si>
  <si>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</si>
  <si>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</si>
  <si>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</si>
  <si>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</si>
  <si>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</si>
  <si>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</si>
  <si>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</si>
  <si>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</si>
  <si>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</si>
  <si>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</si>
  <si>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</si>
  <si>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</si>
  <si>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</si>
  <si>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</si>
  <si>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</si>
  <si>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</si>
  <si>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</si>
  <si>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</si>
  <si>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</si>
  <si>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</si>
  <si>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</si>
  <si>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</si>
  <si>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</si>
  <si>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</si>
  <si>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</si>
  <si>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</si>
  <si>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</si>
  <si>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</si>
  <si>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</si>
  <si>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</si>
  <si>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</si>
  <si>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</si>
  <si>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</si>
  <si>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</si>
  <si>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</si>
  <si>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</si>
  <si>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</si>
  <si>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</si>
  <si>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</si>
  <si>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</si>
  <si>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</si>
  <si>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</si>
  <si>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</si>
  <si>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</si>
  <si>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</si>
  <si>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</si>
  <si>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</si>
  <si>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</si>
  <si>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</si>
  <si>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</si>
  <si>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</si>
  <si>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</si>
  <si>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</si>
  <si>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</si>
  <si>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</si>
  <si>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</si>
  <si>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</si>
  <si>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</si>
  <si>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</si>
  <si>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</si>
  <si>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</si>
  <si>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</si>
  <si>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</si>
  <si>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</si>
  <si>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</si>
  <si>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</si>
  <si>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</si>
  <si>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</si>
  <si>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</si>
  <si>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</si>
  <si>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</si>
  <si>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</si>
  <si>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</si>
  <si>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</si>
  <si>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</si>
  <si>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</si>
  <si>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</si>
  <si>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</si>
  <si>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</si>
  <si>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</si>
  <si>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</si>
  <si>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</si>
  <si>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</si>
  <si>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</si>
  <si>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</si>
  <si>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</si>
  <si>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</si>
  <si>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</si>
  <si>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</si>
  <si>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</si>
  <si>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</si>
  <si>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</si>
  <si>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</si>
  <si>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</si>
  <si>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</si>
  <si>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</si>
  <si>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</si>
  <si>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</si>
  <si>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</si>
  <si>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</si>
  <si>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</si>
  <si>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</si>
  <si>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</si>
  <si>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</si>
  <si>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</si>
  <si>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</si>
  <si>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</si>
  <si>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</si>
  <si>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</si>
  <si>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</si>
  <si>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</si>
  <si>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</si>
  <si>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</si>
  <si>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</si>
  <si>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</si>
  <si>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</si>
  <si>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</si>
  <si>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</si>
  <si>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</si>
  <si>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</si>
  <si>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</si>
  <si>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</si>
  <si>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</si>
  <si>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</si>
  <si>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</si>
  <si>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</si>
  <si>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</si>
  <si>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</si>
  <si>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</si>
  <si>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</si>
  <si>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</si>
  <si>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</si>
  <si>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</si>
  <si>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</si>
  <si>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</si>
  <si>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</si>
  <si>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</si>
  <si>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</si>
  <si>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</si>
  <si>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</si>
  <si>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</si>
  <si>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</si>
  <si>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</si>
  <si>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</si>
  <si>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</si>
  <si>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</si>
  <si>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</si>
  <si>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</si>
  <si>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</si>
  <si>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</si>
  <si>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</si>
  <si>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</si>
  <si>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</si>
  <si>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</si>
  <si>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</si>
  <si>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</si>
  <si>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</si>
  <si>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</si>
  <si>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</si>
  <si>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</si>
  <si>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</si>
  <si>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</si>
  <si>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</si>
  <si>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</si>
  <si>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</si>
  <si>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</si>
  <si>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</si>
  <si>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</si>
  <si>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</si>
  <si>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</si>
  <si>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</si>
  <si>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</si>
  <si>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</si>
  <si>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</si>
  <si>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</si>
  <si>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</si>
  <si>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</si>
  <si>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</si>
  <si>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</si>
  <si>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</si>
  <si>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</si>
  <si>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</si>
  <si>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</si>
  <si>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</si>
  <si>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</si>
  <si>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</si>
  <si>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</si>
  <si>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</si>
  <si>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</si>
  <si>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</si>
  <si>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</si>
  <si>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</si>
  <si>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</si>
  <si>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</si>
  <si>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</si>
  <si>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</si>
  <si>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</si>
  <si>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</si>
  <si>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</si>
  <si>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</si>
  <si>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</si>
  <si>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</si>
  <si>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</si>
  <si>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</si>
  <si>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</si>
  <si>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</si>
  <si>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</si>
  <si>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</si>
  <si>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</si>
  <si>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</si>
  <si>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</si>
  <si>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</si>
  <si>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</si>
  <si>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</si>
  <si>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</si>
  <si>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</si>
  <si>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</si>
  <si>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</si>
  <si>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</si>
  <si>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</si>
  <si>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</si>
  <si>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</si>
  <si>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</si>
  <si>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</si>
  <si>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</si>
  <si>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</si>
  <si>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</si>
  <si>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</si>
  <si>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</si>
  <si>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</si>
  <si>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</si>
  <si>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</si>
  <si>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</si>
  <si>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</si>
  <si>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</si>
  <si>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</si>
  <si>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</si>
  <si>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</si>
  <si>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</si>
  <si>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</si>
  <si>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</si>
  <si>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</si>
  <si>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</si>
  <si>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</si>
  <si>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</si>
  <si>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</si>
  <si>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</si>
  <si>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</si>
  <si>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</si>
  <si>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</si>
  <si>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</si>
  <si>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</si>
  <si>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</si>
  <si>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</si>
  <si>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</si>
  <si>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</si>
  <si>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</si>
  <si>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</si>
  <si>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</si>
  <si>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</si>
  <si>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</si>
  <si>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</si>
  <si>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</si>
  <si>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</si>
  <si>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</si>
  <si>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</si>
  <si>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</si>
  <si>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</si>
  <si>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</si>
  <si>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</si>
  <si>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</si>
  <si>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</si>
  <si>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</si>
  <si>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</si>
  <si>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</si>
  <si>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</si>
  <si>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</si>
  <si>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</si>
  <si>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</si>
  <si>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</si>
  <si>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</si>
  <si>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</si>
  <si>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</si>
  <si>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</si>
  <si>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</si>
  <si>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</si>
  <si>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</si>
  <si>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</si>
  <si>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</si>
  <si>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</si>
  <si>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</si>
  <si>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</si>
  <si>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</si>
  <si>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</si>
  <si>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</si>
  <si>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</si>
  <si>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</si>
  <si>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</si>
  <si>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</si>
  <si>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</si>
  <si>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</si>
  <si>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</si>
  <si>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</si>
  <si>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</si>
  <si>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</si>
  <si>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</si>
  <si>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</si>
  <si>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</si>
  <si>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</si>
  <si>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</si>
  <si>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</si>
  <si>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</si>
  <si>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</si>
  <si>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</si>
  <si>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</si>
  <si>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</si>
  <si>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</si>
  <si>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</si>
  <si>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</si>
  <si>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</si>
  <si>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</si>
  <si>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</si>
  <si>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</si>
  <si>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</si>
  <si>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</si>
  <si>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</si>
  <si>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</si>
  <si>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</si>
  <si>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</si>
  <si>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</si>
  <si>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</si>
  <si>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</si>
  <si>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</si>
  <si>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</si>
  <si>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</si>
  <si>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</si>
  <si>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</si>
  <si>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</si>
  <si>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</si>
  <si>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</si>
  <si>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</si>
  <si>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</si>
  <si>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</si>
  <si>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</si>
  <si>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</si>
  <si>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</si>
  <si>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</si>
  <si>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</si>
  <si>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</si>
  <si>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</si>
  <si>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</si>
  <si>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</si>
  <si>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</si>
  <si>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</si>
  <si>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</si>
  <si>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</si>
  <si>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</si>
  <si>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</si>
  <si>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</si>
  <si>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</si>
  <si>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</si>
  <si>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</si>
  <si>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</si>
  <si>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</si>
  <si>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</si>
  <si>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</si>
  <si>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</si>
  <si>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</si>
  <si>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</si>
  <si>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</si>
  <si>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</si>
  <si>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</si>
  <si>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</si>
  <si>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</si>
  <si>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</si>
  <si>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</si>
  <si>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</si>
  <si>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</si>
  <si>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</si>
  <si>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</si>
  <si>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</si>
  <si>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</si>
  <si>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</si>
  <si>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</si>
  <si>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</si>
  <si>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</si>
  <si>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</si>
  <si>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</si>
  <si>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</si>
  <si>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</si>
  <si>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</si>
  <si>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</si>
  <si>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</si>
  <si>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</si>
  <si>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</si>
  <si>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</si>
  <si>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</si>
  <si>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</si>
  <si>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</si>
  <si>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</si>
  <si>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</si>
  <si>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</si>
  <si>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</si>
  <si>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</si>
  <si>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</si>
  <si>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</si>
  <si>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</si>
  <si>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</si>
  <si>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</si>
  <si>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</si>
  <si>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</si>
  <si>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</si>
  <si>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</si>
  <si>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</si>
  <si>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</si>
  <si>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</si>
  <si>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</si>
  <si>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</si>
  <si>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</si>
  <si>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</si>
  <si>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</si>
  <si>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</si>
  <si>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</si>
  <si>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</si>
  <si>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</si>
  <si>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</si>
  <si>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</si>
  <si>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</si>
  <si>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</si>
  <si>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</si>
  <si>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</si>
  <si>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</si>
  <si>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</si>
  <si>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</si>
  <si>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</si>
  <si>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</si>
  <si>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</si>
  <si>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</si>
  <si>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</si>
  <si>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</si>
  <si>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</si>
  <si>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</si>
  <si>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</si>
  <si>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</si>
  <si>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</si>
  <si>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</si>
  <si>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</si>
  <si>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</si>
  <si>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</si>
  <si>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</si>
  <si>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</si>
  <si>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</si>
  <si>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</si>
  <si>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</si>
  <si>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</si>
  <si>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</si>
  <si>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</si>
  <si>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</si>
  <si>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</si>
  <si>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</si>
  <si>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</si>
  <si>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</si>
  <si>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</si>
  <si>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</si>
  <si>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</si>
  <si>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</si>
  <si>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</si>
  <si>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</si>
  <si>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</si>
  <si>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</si>
  <si>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</si>
  <si>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</si>
  <si>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</si>
  <si>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</si>
  <si>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</si>
  <si>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</si>
  <si>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</si>
  <si>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</si>
  <si>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</si>
  <si>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</si>
  <si>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</si>
  <si>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</si>
  <si>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</si>
  <si>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</si>
  <si>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</si>
  <si>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</si>
  <si>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</si>
  <si>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</si>
  <si>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</si>
  <si>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</si>
  <si>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</si>
  <si>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</si>
  <si>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</si>
  <si>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</si>
  <si>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</si>
  <si>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</si>
  <si>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</si>
  <si>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</si>
  <si>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</si>
  <si>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</si>
  <si>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</si>
  <si>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</si>
  <si>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</si>
  <si>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</si>
  <si>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</si>
  <si>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</si>
  <si>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</si>
  <si>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</si>
  <si>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</si>
  <si>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</si>
  <si>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</si>
  <si>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</si>
  <si>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</si>
  <si>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</si>
  <si>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</si>
  <si>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</si>
  <si>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</si>
  <si>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</si>
  <si>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</si>
  <si>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</si>
  <si>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</si>
  <si>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</si>
  <si>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</si>
  <si>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</si>
  <si>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</si>
  <si>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</si>
  <si>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</si>
  <si>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</si>
  <si>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</si>
  <si>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</si>
  <si>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</si>
  <si>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</si>
  <si>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</si>
  <si>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</si>
  <si>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</si>
  <si>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</si>
  <si>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</si>
  <si>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</si>
  <si>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</si>
  <si>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</si>
  <si>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</si>
  <si>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</si>
  <si>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</si>
  <si>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</si>
  <si>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</si>
  <si>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</si>
  <si>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</si>
  <si>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</si>
  <si>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</si>
  <si>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</si>
  <si>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</si>
  <si>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</si>
  <si>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</si>
  <si>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</si>
  <si>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</si>
  <si>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</si>
  <si>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</si>
  <si>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</si>
  <si>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</si>
  <si>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</si>
  <si>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</si>
  <si>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</si>
  <si>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</si>
  <si>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</si>
  <si>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</si>
  <si>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</si>
  <si>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</si>
  <si>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</si>
  <si>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</si>
  <si>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</si>
  <si>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</si>
  <si>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</si>
  <si>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</si>
  <si>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</si>
  <si>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</si>
  <si>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</si>
  <si>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</si>
  <si>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</si>
  <si>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</si>
  <si>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</si>
  <si>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</si>
  <si>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</si>
  <si>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</si>
  <si>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</si>
  <si>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</si>
  <si>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</si>
  <si>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</si>
  <si>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</si>
  <si>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</si>
  <si>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</si>
  <si>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</si>
  <si>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</si>
  <si>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</si>
  <si>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</si>
  <si>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</si>
  <si>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</si>
  <si>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</si>
  <si>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</si>
  <si>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</si>
  <si>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</si>
  <si>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</si>
  <si>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</si>
  <si>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</si>
  <si>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</si>
  <si>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</si>
  <si>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</si>
  <si>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</si>
  <si>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</si>
  <si>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</si>
  <si>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</si>
  <si>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</si>
  <si>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</si>
  <si>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</si>
  <si>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</si>
  <si>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</si>
  <si>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</si>
  <si>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</si>
  <si>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</si>
  <si>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</si>
  <si>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</si>
  <si>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</si>
  <si>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</si>
  <si>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</si>
  <si>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</si>
  <si>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</si>
  <si>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</si>
  <si>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</si>
  <si>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</si>
  <si>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</si>
  <si>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</si>
  <si>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</si>
  <si>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</si>
  <si>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</si>
  <si>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</si>
  <si>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</si>
  <si>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</si>
  <si>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</si>
  <si>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</si>
  <si>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</si>
  <si>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</si>
  <si>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</si>
  <si>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</si>
  <si>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</si>
  <si>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</si>
  <si>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</si>
  <si>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</si>
  <si>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</si>
  <si>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</si>
  <si>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</si>
  <si>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</si>
  <si>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</si>
  <si>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</si>
  <si>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</si>
  <si>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</si>
  <si>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</si>
  <si>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</si>
  <si>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</si>
  <si>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</si>
  <si>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</si>
  <si>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</si>
  <si>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</si>
  <si>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</si>
  <si>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</si>
  <si>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</si>
  <si>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</si>
  <si>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</si>
  <si>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</si>
  <si>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</si>
  <si>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</si>
  <si>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</si>
  <si>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</si>
  <si>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</si>
  <si>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</si>
  <si>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</si>
  <si>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</si>
  <si>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</si>
  <si>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</si>
  <si>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</si>
  <si>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</si>
  <si>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</si>
  <si>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</si>
  <si>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</si>
  <si>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</si>
  <si>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</si>
  <si>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</si>
  <si>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</si>
  <si>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</si>
  <si>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</si>
  <si>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</si>
  <si>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</si>
  <si>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</si>
  <si>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</si>
  <si>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</si>
  <si>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</si>
  <si>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</si>
  <si>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</si>
  <si>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</si>
  <si>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</si>
  <si>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</si>
  <si>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</si>
  <si>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</si>
  <si>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</si>
  <si>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</si>
  <si>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</si>
  <si>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</si>
  <si>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</si>
  <si>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</si>
  <si>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</si>
  <si>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</si>
  <si>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</si>
  <si>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</si>
  <si>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</si>
  <si>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</si>
  <si>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</si>
  <si>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</si>
  <si>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</si>
  <si>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</si>
  <si>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</si>
  <si>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</si>
  <si>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</si>
  <si>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</si>
  <si>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</si>
  <si>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</si>
  <si>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</si>
  <si>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</si>
  <si>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</si>
  <si>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</si>
  <si>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</si>
  <si>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</si>
  <si>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</si>
  <si>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</si>
  <si>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</si>
  <si>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</si>
  <si>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</si>
  <si>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</si>
  <si>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</si>
  <si>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</si>
  <si>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</si>
  <si>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</si>
  <si>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</si>
  <si>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</si>
  <si>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</si>
  <si>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</si>
  <si>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</si>
  <si>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</si>
  <si>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</si>
  <si>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</si>
  <si>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</si>
  <si>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</si>
  <si>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</si>
  <si>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</si>
  <si>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</si>
  <si>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</si>
  <si>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</si>
  <si>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</si>
  <si>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</si>
  <si>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</si>
  <si>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</si>
  <si>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</si>
  <si>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</si>
  <si>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</si>
  <si>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</si>
  <si>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</si>
  <si>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</si>
  <si>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</si>
  <si>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</si>
  <si>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</si>
  <si>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</si>
  <si>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</si>
  <si>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</si>
  <si>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</si>
  <si>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</si>
  <si>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</si>
  <si>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</si>
  <si>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</si>
  <si>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</si>
  <si>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</si>
  <si>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</si>
  <si>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</si>
  <si>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</si>
  <si>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</si>
  <si>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</si>
  <si>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</si>
  <si>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</si>
  <si>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</si>
  <si>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</si>
  <si>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</si>
  <si>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</si>
  <si>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</si>
  <si>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</si>
  <si>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</si>
  <si>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</si>
  <si>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</si>
  <si>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</si>
  <si>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</si>
  <si>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</si>
  <si>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</si>
  <si>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</si>
  <si>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</si>
  <si>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</si>
  <si>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</si>
  <si>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</si>
  <si>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</si>
  <si>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</si>
  <si>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</si>
  <si>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</si>
  <si>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</si>
  <si>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</si>
  <si>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</si>
  <si>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</si>
  <si>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</si>
  <si>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</si>
  <si>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</si>
  <si>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</si>
  <si>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</si>
  <si>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</si>
  <si>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</si>
  <si>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</si>
  <si>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</si>
  <si>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</si>
  <si>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</si>
  <si>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</si>
  <si>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</si>
  <si>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</si>
  <si>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</si>
  <si>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</si>
  <si>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</si>
  <si>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</si>
  <si>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</si>
  <si>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</si>
  <si>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</si>
  <si>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</si>
  <si>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</si>
  <si>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</si>
  <si>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</si>
  <si>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</si>
  <si>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</si>
  <si>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</si>
  <si>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</si>
  <si>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</si>
  <si>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</si>
  <si>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</si>
  <si>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</si>
  <si>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</si>
  <si>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</si>
  <si>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</si>
  <si>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</si>
  <si>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</si>
  <si>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</si>
  <si>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</si>
  <si>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</si>
  <si>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</si>
  <si>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</si>
  <si>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</si>
  <si>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</si>
  <si>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</si>
  <si>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</si>
  <si>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</si>
  <si>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</si>
  <si>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</si>
  <si>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</si>
  <si>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</si>
  <si>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</si>
  <si>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</si>
  <si>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</si>
  <si>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</si>
  <si>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</si>
  <si>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</si>
  <si>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</si>
  <si>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</si>
  <si>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</si>
  <si>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</si>
  <si>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</si>
  <si>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</si>
  <si>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</si>
  <si>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</si>
  <si>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</si>
  <si>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</si>
  <si>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</si>
  <si>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</si>
  <si>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</si>
  <si>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</si>
  <si>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</si>
  <si>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</si>
  <si>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</si>
  <si>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</si>
  <si>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</si>
  <si>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</si>
  <si>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</si>
  <si>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</si>
  <si>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</si>
  <si>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</si>
  <si>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</si>
  <si>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</si>
  <si>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</si>
  <si>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</si>
  <si>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</si>
  <si>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</si>
  <si>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</si>
  <si>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</si>
  <si>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</si>
  <si>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</si>
  <si>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</si>
  <si>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</si>
  <si>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</si>
  <si>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</si>
  <si>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</si>
  <si>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</si>
  <si>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</si>
  <si>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</si>
  <si>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</si>
  <si>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</si>
  <si>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</si>
  <si>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</si>
  <si>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</si>
  <si>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</si>
  <si>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</si>
  <si>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</si>
  <si>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</si>
  <si>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</si>
  <si>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</si>
  <si>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</si>
  <si>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</si>
  <si>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</si>
  <si>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</si>
  <si>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</si>
  <si>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</si>
  <si>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</si>
  <si>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</si>
  <si>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</si>
  <si>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</si>
  <si>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</si>
  <si>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</si>
  <si>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</si>
  <si>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</si>
  <si>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</si>
  <si>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</si>
  <si>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</si>
  <si>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</si>
  <si>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</si>
  <si>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</si>
  <si>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</si>
  <si>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</si>
  <si>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</si>
  <si>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</si>
  <si>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</si>
  <si>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</si>
  <si>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</si>
  <si>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</si>
  <si>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</si>
  <si>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</si>
  <si>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</si>
  <si>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</si>
  <si>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</si>
  <si>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</si>
  <si>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</si>
  <si>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</si>
  <si>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</si>
  <si>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</si>
  <si>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</si>
  <si>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</si>
  <si>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</si>
  <si>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</si>
  <si>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</si>
  <si>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</si>
  <si>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</si>
  <si>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</si>
  <si>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</si>
  <si>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</si>
  <si>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</si>
  <si>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</si>
  <si>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</si>
  <si>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</si>
  <si>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</si>
  <si>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</si>
  <si>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</si>
  <si>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</si>
  <si>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</si>
  <si>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</si>
  <si>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</si>
  <si>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</si>
  <si>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</si>
  <si>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</si>
  <si>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</si>
  <si>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</si>
  <si>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</si>
  <si>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</si>
  <si>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</si>
  <si>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</si>
  <si>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</si>
  <si>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</si>
  <si>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</si>
  <si>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</si>
  <si>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</si>
  <si>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</si>
  <si>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</si>
  <si>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</si>
  <si>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</si>
  <si>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</si>
  <si>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</si>
  <si>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</si>
  <si>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</si>
  <si>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</si>
  <si>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</si>
  <si>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</si>
  <si>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</si>
  <si>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</si>
  <si>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</si>
  <si>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</si>
  <si>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</si>
  <si>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</si>
  <si>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</si>
  <si>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</si>
  <si>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</si>
  <si>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</si>
  <si>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</si>
  <si>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</si>
  <si>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</si>
  <si>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</si>
  <si>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</si>
  <si>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</si>
  <si>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</si>
  <si>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</si>
  <si>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</si>
  <si>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</si>
  <si>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</si>
  <si>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</si>
  <si>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</si>
  <si>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</si>
  <si>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</si>
  <si>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</si>
  <si>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</si>
  <si>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</si>
  <si>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</si>
  <si>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</si>
  <si>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</si>
  <si>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</si>
  <si>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</si>
  <si>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</si>
  <si>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</si>
  <si>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</si>
  <si>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</si>
  <si>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</si>
  <si>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</si>
  <si>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</si>
  <si>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</si>
  <si>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</si>
  <si>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</si>
  <si>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</si>
  <si>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</si>
  <si>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</si>
  <si>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</si>
  <si>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</si>
  <si>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</si>
  <si>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</si>
  <si>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</si>
  <si>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</si>
  <si>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</si>
  <si>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</si>
  <si>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</si>
  <si>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</si>
  <si>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</si>
  <si>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</si>
  <si>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</si>
  <si>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</si>
  <si>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</si>
  <si>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</si>
  <si>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</si>
  <si>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</si>
  <si>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</si>
  <si>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</si>
  <si>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</si>
  <si>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</si>
  <si>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</si>
  <si>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</si>
  <si>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</si>
  <si>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</si>
  <si>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</si>
  <si>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</si>
  <si>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</si>
  <si>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</si>
  <si>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</si>
  <si>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</si>
  <si>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</si>
  <si>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</si>
  <si>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</si>
  <si>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</si>
  <si>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</si>
  <si>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</si>
  <si>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</si>
  <si>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</si>
  <si>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</si>
  <si>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</si>
  <si>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</si>
  <si>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</si>
  <si>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</si>
  <si>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</si>
  <si>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</si>
  <si>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</si>
  <si>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</si>
  <si>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</si>
  <si>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</si>
  <si>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</si>
  <si>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</si>
  <si>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</si>
  <si>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</si>
  <si>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</si>
  <si>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</si>
  <si>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</si>
  <si>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</si>
  <si>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</si>
  <si>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</si>
  <si>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</si>
  <si>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</si>
  <si>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</si>
  <si>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</si>
  <si>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</si>
  <si>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</si>
  <si>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</si>
  <si>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</si>
  <si>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</si>
  <si>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</si>
  <si>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</si>
  <si>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</si>
  <si>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</si>
  <si>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</si>
  <si>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</si>
  <si>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</si>
  <si>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</si>
  <si>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</si>
  <si>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</si>
  <si>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</si>
  <si>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</si>
  <si>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</si>
  <si>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</si>
  <si>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</si>
  <si>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</si>
  <si>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</si>
  <si>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</si>
  <si>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</si>
  <si>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</si>
  <si>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</si>
  <si>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</si>
  <si>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</si>
  <si>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</si>
  <si>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</si>
  <si>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</si>
  <si>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</si>
  <si>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</si>
  <si>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</si>
  <si>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</si>
  <si>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</si>
  <si>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</si>
  <si>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</si>
  <si>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</si>
  <si>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</si>
  <si>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</si>
  <si>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</si>
  <si>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</si>
  <si>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</si>
  <si>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</si>
  <si>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</si>
  <si>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</si>
  <si>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</si>
  <si>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</si>
  <si>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</si>
  <si>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</si>
  <si>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</si>
  <si>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</si>
  <si>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</si>
  <si>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</si>
  <si>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</si>
  <si>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</si>
  <si>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</si>
  <si>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</si>
  <si>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</si>
  <si>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</si>
  <si>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</si>
  <si>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</si>
  <si>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</si>
  <si>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</si>
  <si>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</si>
  <si>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</si>
  <si>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</si>
  <si>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</si>
  <si>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</si>
  <si>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</si>
  <si>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</si>
  <si>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</si>
  <si>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</si>
  <si>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</si>
  <si>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</si>
  <si>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</si>
  <si>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</si>
  <si>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</si>
  <si>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</si>
  <si>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</si>
  <si>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</si>
  <si>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</si>
  <si>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</si>
  <si>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</si>
  <si>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</si>
  <si>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</si>
  <si>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</si>
  <si>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</si>
  <si>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</si>
  <si>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</si>
  <si>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</si>
  <si>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</si>
  <si>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</si>
  <si>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</si>
  <si>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</si>
  <si>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</si>
  <si>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</si>
  <si>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</si>
  <si>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</si>
  <si>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</si>
  <si>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</si>
  <si>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</si>
  <si>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</si>
  <si>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</si>
  <si>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</si>
  <si>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</si>
  <si>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</si>
  <si>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</si>
  <si>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</si>
  <si>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</si>
  <si>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</si>
  <si>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</si>
  <si>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</si>
  <si>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</si>
  <si>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</si>
  <si>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</si>
  <si>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</si>
  <si>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</si>
  <si>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</si>
  <si>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</si>
  <si>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</si>
  <si>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</si>
  <si>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</si>
  <si>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</si>
  <si>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</si>
  <si>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</si>
  <si>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</si>
  <si>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</si>
  <si>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</si>
  <si>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</si>
  <si>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</si>
  <si>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</si>
  <si>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</si>
  <si>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</si>
  <si>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</si>
  <si>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</si>
  <si>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</si>
  <si>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</si>
  <si>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</si>
  <si>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</si>
  <si>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</si>
  <si>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</si>
  <si>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</si>
  <si>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</si>
  <si>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</si>
  <si>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</si>
  <si>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</si>
  <si>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</si>
  <si>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</si>
  <si>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</si>
  <si>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</si>
  <si>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</si>
  <si>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</si>
  <si>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</si>
  <si>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</si>
  <si>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</si>
  <si>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</si>
  <si>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</si>
  <si>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</si>
  <si>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</si>
  <si>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</si>
  <si>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</si>
  <si>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</si>
  <si>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</si>
  <si>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</si>
  <si>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</si>
  <si>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</si>
  <si>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</si>
  <si>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</si>
  <si>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</si>
  <si>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</si>
  <si>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</si>
  <si>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</si>
  <si>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</si>
  <si>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</si>
  <si>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</si>
  <si>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</si>
  <si>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</si>
  <si>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</si>
  <si>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</si>
  <si>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</si>
  <si>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</si>
  <si>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</si>
  <si>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</si>
  <si>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</si>
  <si>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</si>
  <si>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</si>
  <si>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</si>
  <si>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</si>
  <si>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</si>
  <si>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</si>
  <si>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</si>
  <si>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</si>
  <si>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</si>
  <si>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</si>
  <si>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</si>
  <si>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</si>
  <si>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</si>
  <si>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</si>
  <si>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</si>
  <si>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</si>
  <si>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</si>
  <si>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</si>
  <si>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</si>
  <si>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</si>
  <si>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</si>
  <si>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</si>
  <si>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</si>
  <si>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</si>
  <si>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</si>
  <si>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</si>
  <si>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</si>
  <si>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</si>
  <si>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</si>
  <si>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</si>
  <si>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</si>
  <si>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</si>
  <si>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</si>
  <si>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</si>
  <si>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</si>
  <si>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</si>
  <si>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</si>
  <si>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</si>
  <si>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</si>
  <si>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</si>
  <si>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</si>
  <si>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</si>
  <si>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</si>
  <si>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</si>
  <si>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</si>
  <si>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</si>
  <si>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</si>
  <si>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</si>
  <si>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</si>
  <si>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</si>
  <si>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</si>
  <si>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</si>
  <si>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</si>
  <si>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</si>
  <si>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</si>
  <si>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</si>
  <si>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</si>
  <si>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</si>
  <si>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</si>
  <si>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</si>
  <si>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</si>
  <si>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</si>
  <si>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</si>
  <si>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</si>
  <si>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</si>
  <si>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</si>
  <si>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</si>
  <si>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</si>
  <si>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</si>
  <si>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</si>
  <si>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</si>
  <si>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</si>
  <si>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</si>
  <si>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</si>
  <si>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</si>
  <si>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</si>
  <si>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</si>
  <si>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</si>
  <si>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</si>
  <si>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</si>
  <si>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</si>
  <si>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</si>
  <si>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</si>
  <si>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</si>
  <si>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</si>
  <si>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</si>
  <si>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</si>
  <si>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</si>
  <si>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</si>
  <si>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</si>
  <si>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</si>
  <si>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</si>
  <si>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</si>
  <si>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</si>
  <si>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</si>
  <si>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</si>
  <si>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</si>
  <si>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</si>
  <si>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</si>
  <si>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</si>
  <si>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</si>
  <si>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</si>
  <si>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</si>
  <si>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</si>
  <si>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</si>
  <si>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</si>
  <si>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</si>
  <si>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</si>
  <si>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</si>
  <si>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</si>
  <si>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</si>
  <si>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</si>
  <si>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</si>
  <si>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</si>
  <si>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</si>
  <si>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</si>
  <si>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</si>
  <si>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</si>
  <si>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</si>
  <si>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</si>
  <si>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</si>
  <si>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</si>
  <si>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</si>
  <si>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</si>
  <si>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</si>
  <si>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</si>
  <si>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</si>
  <si>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</si>
  <si>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</si>
  <si>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</si>
  <si>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</si>
  <si>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</si>
  <si>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</si>
  <si>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</si>
  <si>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</si>
  <si>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</si>
  <si>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</si>
  <si>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</si>
  <si>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</si>
  <si>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</si>
  <si>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</si>
  <si>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</si>
  <si>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</si>
  <si>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</si>
  <si>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</si>
  <si>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</si>
  <si>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</si>
  <si>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</si>
  <si>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</si>
  <si>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</si>
  <si>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</si>
  <si>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</si>
  <si>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</si>
  <si>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</si>
  <si>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</si>
  <si>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</si>
  <si>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</si>
  <si>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</si>
  <si>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</si>
  <si>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</si>
  <si>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</si>
  <si>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</si>
  <si>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</si>
  <si>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</si>
  <si>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</si>
  <si>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</si>
  <si>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</si>
  <si>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</si>
  <si>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</si>
  <si>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</si>
  <si>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</si>
  <si>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</si>
  <si>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</si>
  <si>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</si>
  <si>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</si>
  <si>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</si>
  <si>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</si>
  <si>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</si>
  <si>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</si>
  <si>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</si>
  <si>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</si>
  <si>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</si>
  <si>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</si>
  <si>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</si>
  <si>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</si>
  <si>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</si>
  <si>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</si>
  <si>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</si>
  <si>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</si>
  <si>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</si>
  <si>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</si>
  <si>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</si>
  <si>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</si>
  <si>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</si>
  <si>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</si>
  <si>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</si>
  <si>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</si>
  <si>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</si>
  <si>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</si>
  <si>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</si>
  <si>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</si>
  <si>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</si>
  <si>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</si>
  <si>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</si>
  <si>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</si>
  <si>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</si>
  <si>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</si>
  <si>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</si>
  <si>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</si>
  <si>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</si>
  <si>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</si>
  <si>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</si>
  <si>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</si>
  <si>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</si>
  <si>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</si>
  <si>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</si>
  <si>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</si>
  <si>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</si>
  <si>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</si>
  <si>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</si>
  <si>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</si>
  <si>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</si>
  <si>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</si>
  <si>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</si>
  <si>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</si>
  <si>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</si>
  <si>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</si>
  <si>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</si>
  <si>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</si>
  <si>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</si>
  <si>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</si>
  <si>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</si>
  <si>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</si>
  <si>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</si>
  <si>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</si>
  <si>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</si>
  <si>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</si>
  <si>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</si>
  <si>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</si>
  <si>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</si>
  <si>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</si>
  <si>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</si>
  <si>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</si>
  <si>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</si>
  <si>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</si>
  <si>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</si>
  <si>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</si>
  <si>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</si>
  <si>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</si>
  <si>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</si>
  <si>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</si>
  <si>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</si>
  <si>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</si>
  <si>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</si>
  <si>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</si>
  <si>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</si>
  <si>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</si>
  <si>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</si>
  <si>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</si>
  <si>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</si>
  <si>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</si>
  <si>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</si>
  <si>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</si>
  <si>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</si>
  <si>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</si>
  <si>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</si>
  <si>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</si>
  <si>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</si>
  <si>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</si>
  <si>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</si>
  <si>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</si>
  <si>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</si>
  <si>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</si>
  <si>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</si>
  <si>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</si>
  <si>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</si>
  <si>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</si>
  <si>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</si>
  <si>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</si>
  <si>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</si>
  <si>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</si>
  <si>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</si>
  <si>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</si>
  <si>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</si>
  <si>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</si>
  <si>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</si>
  <si>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</si>
  <si>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</si>
  <si>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</si>
  <si>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</si>
  <si>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</si>
  <si>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</si>
  <si>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</si>
  <si>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</si>
  <si>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</si>
  <si>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</si>
  <si>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</si>
  <si>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</si>
  <si>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</si>
  <si>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</si>
  <si>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</si>
  <si>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</si>
  <si>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</si>
  <si>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</si>
  <si>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</si>
  <si>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</si>
  <si>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</si>
  <si>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</si>
  <si>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</si>
  <si>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</si>
  <si>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</si>
  <si>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</si>
  <si>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</si>
  <si>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</si>
  <si>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</si>
  <si>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</si>
  <si>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</si>
  <si>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</si>
  <si>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</si>
  <si>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</si>
  <si>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</si>
  <si>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</si>
  <si>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</si>
  <si>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</si>
  <si>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</si>
  <si>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</si>
  <si>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</si>
  <si>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</si>
  <si>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</si>
  <si>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</si>
  <si>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</si>
  <si>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</si>
  <si>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</si>
  <si>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</si>
  <si>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</si>
  <si>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</si>
  <si>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</si>
  <si>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</si>
  <si>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</si>
  <si>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</si>
  <si>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</si>
  <si>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</si>
  <si>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</si>
  <si>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</si>
  <si>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</si>
  <si>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</si>
  <si>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</si>
  <si>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</si>
  <si>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</si>
  <si>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</si>
  <si>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</si>
  <si>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</si>
  <si>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</si>
  <si>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</si>
  <si>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</si>
  <si>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</si>
  <si>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</si>
  <si>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</si>
  <si>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</si>
  <si>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</si>
  <si>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</si>
  <si>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</si>
  <si>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</si>
  <si>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</si>
  <si>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</si>
  <si>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</si>
  <si>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</si>
  <si>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</si>
  <si>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</si>
  <si>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</si>
  <si>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</si>
  <si>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</si>
  <si>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</si>
  <si>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</si>
  <si>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</si>
  <si>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</si>
  <si>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</si>
  <si>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</si>
  <si>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</si>
  <si>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</si>
  <si>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</si>
  <si>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</si>
  <si>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</si>
  <si>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</si>
  <si>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</si>
  <si>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</si>
  <si>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</si>
  <si>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</si>
  <si>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</si>
  <si>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</si>
  <si>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</si>
  <si>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</si>
  <si>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</si>
  <si>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</si>
  <si>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</si>
  <si>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</si>
  <si>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</si>
  <si>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</si>
  <si>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</si>
  <si>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</si>
  <si>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</si>
  <si>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</si>
  <si>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</si>
  <si>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</si>
  <si>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</si>
  <si>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</si>
  <si>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</si>
  <si>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</si>
  <si>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</si>
  <si>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</si>
  <si>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</si>
  <si>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</si>
  <si>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</si>
  <si>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</si>
  <si>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</si>
  <si>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</si>
  <si>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</si>
  <si>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</si>
  <si>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</si>
  <si>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</si>
  <si>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</si>
  <si>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</si>
  <si>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</si>
  <si>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</si>
  <si>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</si>
  <si>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</si>
  <si>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</si>
  <si>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</si>
  <si>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</si>
  <si>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</si>
  <si>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</si>
  <si>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</si>
  <si>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</si>
  <si>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</si>
  <si>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</si>
  <si>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</si>
  <si>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</si>
  <si>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</si>
  <si>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</si>
  <si>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</si>
  <si>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</si>
  <si>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</si>
  <si>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</si>
  <si>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</si>
  <si>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</si>
  <si>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</si>
  <si>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</si>
  <si>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</si>
  <si>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</si>
  <si>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</si>
  <si>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</si>
  <si>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</si>
  <si>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</si>
  <si>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</si>
  <si>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</si>
  <si>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</si>
  <si>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</si>
  <si>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</si>
  <si>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</si>
  <si>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</si>
  <si>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</si>
  <si>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</si>
  <si>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</si>
  <si>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</si>
  <si>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</si>
  <si>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</si>
  <si>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</si>
  <si>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</si>
  <si>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</si>
  <si>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</si>
  <si>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</si>
  <si>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</si>
  <si>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</si>
  <si>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</si>
  <si>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</si>
  <si>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</si>
  <si>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</si>
  <si>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</si>
  <si>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</si>
  <si>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</si>
  <si>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</si>
  <si>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</si>
  <si>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</si>
  <si>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</si>
  <si>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</si>
  <si>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</si>
  <si>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</si>
  <si>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</si>
  <si>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</si>
  <si>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</si>
  <si>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</si>
  <si>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</si>
  <si>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</si>
  <si>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</si>
  <si>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</si>
  <si>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</si>
  <si>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</si>
  <si>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</si>
  <si>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</si>
  <si>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</si>
  <si>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</si>
  <si>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</si>
  <si>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</si>
  <si>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</si>
  <si>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</si>
  <si>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</si>
  <si>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</si>
  <si>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</si>
  <si>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</si>
  <si>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</si>
  <si>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</si>
  <si>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</si>
  <si>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</si>
  <si>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</si>
  <si>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</si>
  <si>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</si>
  <si>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</si>
  <si>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</si>
  <si>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</si>
  <si>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</si>
  <si>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</si>
  <si>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</si>
  <si>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</si>
  <si>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</si>
  <si>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</si>
  <si>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</si>
  <si>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</si>
  <si>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</si>
  <si>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</si>
  <si>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</si>
  <si>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</si>
  <si>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</si>
  <si>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</si>
  <si>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</si>
  <si>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</si>
  <si>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</si>
  <si>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</si>
  <si>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</si>
  <si>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</si>
  <si>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</si>
  <si>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</si>
  <si>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</si>
  <si>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</si>
  <si>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</si>
  <si>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</si>
  <si>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</si>
  <si>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</si>
  <si>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</si>
  <si>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</si>
  <si>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</si>
  <si>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</si>
  <si>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</si>
  <si>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</si>
  <si>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</si>
  <si>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</si>
  <si>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</si>
  <si>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</si>
  <si>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</si>
  <si>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</si>
  <si>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</si>
  <si>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</si>
  <si>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</si>
  <si>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</si>
  <si>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</si>
  <si>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</si>
  <si>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</si>
  <si>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</si>
  <si>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</si>
  <si>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</si>
  <si>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</si>
  <si>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</si>
  <si>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</si>
  <si>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</si>
  <si>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</si>
  <si>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</si>
  <si>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</si>
  <si>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</si>
  <si>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</si>
  <si>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</si>
  <si>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</si>
  <si>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</si>
  <si>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</si>
  <si>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</si>
  <si>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</si>
  <si>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</si>
  <si>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</si>
  <si>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</si>
  <si>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</si>
  <si>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</si>
  <si>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</si>
  <si>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</si>
  <si>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</si>
  <si>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</si>
  <si>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</si>
  <si>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</si>
  <si>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</si>
  <si>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</si>
  <si>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</si>
  <si>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</si>
  <si>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</si>
  <si>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</si>
  <si>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</si>
  <si>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</si>
  <si>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</si>
  <si>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</si>
  <si>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</si>
  <si>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</si>
  <si>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</si>
  <si>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</si>
  <si>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</si>
  <si>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</si>
  <si>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</si>
  <si>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</si>
  <si>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</si>
  <si>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</si>
  <si>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</si>
  <si>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</si>
  <si>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</si>
  <si>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</si>
  <si>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</si>
  <si>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</si>
  <si>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</si>
  <si>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</si>
  <si>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</si>
  <si>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</si>
  <si>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</si>
  <si>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</si>
  <si>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</si>
  <si>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</si>
  <si>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</si>
  <si>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</si>
  <si>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</si>
  <si>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</si>
  <si>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</si>
  <si>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</si>
  <si>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</si>
  <si>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</si>
  <si>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</si>
  <si>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</si>
  <si>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</si>
  <si>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</si>
  <si>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</si>
  <si>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</si>
  <si>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</si>
  <si>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</si>
  <si>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</si>
  <si>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</si>
  <si>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</si>
  <si>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</si>
  <si>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</si>
  <si>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</si>
  <si>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</si>
  <si>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</si>
  <si>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</si>
  <si>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</si>
  <si>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</si>
  <si>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</si>
  <si>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</si>
  <si>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</si>
  <si>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</si>
  <si>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</si>
  <si>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</si>
  <si>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</si>
  <si>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</si>
  <si>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</si>
  <si>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</si>
  <si>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</si>
  <si>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</si>
  <si>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</si>
  <si>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</si>
  <si>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</si>
  <si>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</si>
  <si>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</si>
  <si>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</si>
  <si>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</si>
  <si>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</si>
  <si>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</si>
  <si>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</si>
  <si>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</si>
  <si>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</si>
  <si>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</si>
  <si>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</si>
  <si>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</si>
  <si>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</si>
  <si>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</si>
  <si>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</si>
  <si>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</si>
  <si>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</si>
  <si>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</si>
  <si>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</si>
  <si>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</si>
  <si>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</si>
  <si>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</si>
  <si>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</si>
  <si>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</si>
  <si>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</si>
  <si>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</si>
  <si>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</si>
  <si>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</si>
  <si>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</si>
  <si>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</si>
  <si>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</si>
  <si>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</si>
  <si>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</si>
  <si>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</si>
  <si>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</si>
  <si>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</si>
  <si>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</si>
  <si>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</si>
  <si>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</si>
  <si>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</si>
  <si>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</si>
  <si>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</si>
  <si>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</si>
  <si>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</si>
  <si>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</si>
  <si>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</si>
  <si>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</si>
  <si>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</si>
  <si>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</si>
  <si>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</si>
  <si>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</si>
  <si>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</si>
  <si>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</si>
  <si>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</si>
  <si>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</si>
  <si>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</si>
  <si>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</si>
  <si>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</si>
  <si>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</si>
  <si>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</si>
  <si>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</si>
  <si>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</si>
  <si>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</si>
  <si>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</si>
  <si>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</si>
  <si>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</si>
  <si>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</si>
  <si>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</si>
  <si>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</si>
  <si>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</si>
  <si>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</si>
  <si>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</si>
  <si>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</si>
  <si>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</si>
  <si>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</si>
  <si>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</si>
  <si>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</si>
  <si>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</si>
  <si>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</si>
  <si>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</si>
  <si>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</si>
  <si>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</si>
  <si>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</si>
  <si>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</si>
  <si>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</si>
  <si>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</si>
  <si>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</si>
  <si>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</si>
  <si>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</si>
  <si>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</si>
  <si>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</si>
  <si>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</si>
  <si>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</si>
  <si>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</si>
  <si>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</si>
  <si>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</si>
  <si>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</si>
  <si>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</si>
  <si>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</si>
  <si>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</si>
  <si>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</si>
  <si>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</si>
  <si>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</si>
  <si>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</si>
  <si>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</si>
  <si>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</si>
  <si>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</si>
  <si>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</si>
  <si>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</si>
  <si>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</si>
  <si>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</si>
  <si>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</si>
  <si>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</si>
  <si>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</si>
  <si>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</si>
  <si>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</si>
  <si>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</si>
  <si>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</si>
  <si>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</si>
  <si>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</si>
  <si>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</si>
  <si>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</si>
  <si>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</si>
  <si>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</si>
  <si>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</si>
  <si>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</si>
  <si>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</si>
  <si>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</si>
  <si>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</si>
  <si>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</si>
  <si>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</si>
  <si>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</si>
  <si>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</si>
  <si>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</si>
  <si>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</si>
  <si>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</si>
  <si>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</si>
  <si>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</si>
  <si>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</si>
  <si>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</si>
  <si>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</si>
  <si>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</si>
  <si>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</si>
  <si>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</si>
  <si>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</si>
  <si>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</si>
  <si>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</si>
  <si>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</si>
  <si>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</si>
  <si>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</si>
  <si>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</si>
  <si>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</si>
  <si>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</si>
  <si>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</si>
  <si>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</si>
  <si>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</si>
  <si>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</si>
  <si>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</si>
  <si>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</si>
  <si>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</si>
  <si>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</si>
  <si>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</si>
  <si>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</si>
  <si>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</si>
  <si>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</si>
  <si>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</si>
  <si>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</si>
  <si>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</si>
  <si>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</si>
  <si>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</si>
  <si>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</si>
  <si>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</si>
  <si>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</si>
  <si>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</si>
  <si>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</si>
  <si>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</si>
  <si>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</si>
  <si>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</si>
  <si>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</si>
  <si>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</si>
  <si>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</si>
  <si>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</si>
  <si>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</si>
  <si>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</si>
  <si>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</si>
  <si>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</si>
  <si>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</si>
  <si>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</si>
  <si>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</si>
  <si>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</si>
  <si>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</si>
  <si>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</si>
  <si>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</si>
  <si>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</si>
  <si>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</si>
  <si>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</si>
  <si>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</si>
  <si>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</si>
  <si>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</si>
  <si>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</si>
  <si>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</si>
  <si>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</si>
  <si>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</si>
  <si>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</si>
  <si>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</si>
  <si>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</si>
  <si>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</si>
  <si>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</si>
  <si>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</si>
  <si>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</si>
  <si>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</si>
  <si>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</si>
  <si>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</si>
  <si>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</si>
  <si>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</si>
  <si>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</si>
  <si>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</si>
  <si>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</si>
  <si>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</si>
  <si>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</si>
  <si>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</si>
  <si>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</si>
  <si>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</si>
  <si>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</si>
  <si>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</si>
  <si>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</si>
  <si>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</si>
  <si>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</si>
  <si>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</si>
  <si>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</si>
  <si>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</si>
  <si>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</si>
  <si>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</si>
  <si>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</si>
  <si>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</si>
  <si>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</si>
  <si>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</si>
  <si>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</si>
  <si>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</si>
  <si>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</si>
  <si>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</si>
  <si>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</si>
  <si>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</si>
  <si>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</si>
  <si>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</si>
  <si>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</si>
  <si>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</si>
  <si>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</si>
  <si>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</si>
  <si>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</si>
  <si>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</si>
  <si>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</si>
  <si>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</si>
  <si>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</si>
  <si>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</si>
  <si>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</si>
  <si>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</si>
  <si>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</si>
  <si>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</si>
  <si>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</si>
  <si>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</si>
  <si>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</si>
  <si>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</si>
  <si>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</si>
  <si>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</si>
  <si>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</si>
  <si>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</si>
  <si>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</si>
  <si>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</si>
  <si>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</si>
  <si>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</si>
  <si>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</si>
  <si>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</si>
  <si>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</si>
  <si>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</si>
  <si>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</si>
  <si>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</si>
  <si>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</si>
  <si>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</si>
  <si>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</si>
  <si>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</si>
  <si>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</si>
  <si>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</si>
  <si>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</si>
  <si>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</si>
  <si>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</si>
  <si>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</si>
  <si>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</si>
  <si>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</si>
  <si>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</si>
  <si>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</si>
  <si>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</si>
  <si>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</si>
  <si>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</si>
  <si>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</si>
  <si>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</si>
  <si>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</si>
  <si>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</si>
  <si>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</si>
  <si>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</si>
  <si>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</si>
  <si>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</si>
  <si>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</si>
  <si>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</si>
  <si>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</si>
  <si>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</si>
  <si>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</si>
  <si>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</si>
  <si>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</si>
  <si>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</si>
  <si>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</si>
  <si>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</si>
  <si>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</si>
  <si>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</si>
  <si>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</si>
  <si>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</si>
  <si>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</si>
  <si>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</si>
  <si>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</si>
  <si>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</si>
  <si>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</si>
  <si>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</si>
  <si>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</si>
  <si>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</si>
  <si>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</si>
  <si>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</si>
  <si>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</si>
  <si>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</si>
  <si>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</si>
  <si>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</si>
  <si>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</si>
  <si>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</si>
  <si>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</si>
  <si>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</si>
  <si>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</si>
  <si>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</si>
  <si>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</si>
  <si>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</si>
  <si>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</si>
  <si>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</si>
  <si>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</si>
  <si>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</si>
  <si>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</si>
  <si>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</si>
  <si>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</si>
  <si>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</si>
  <si>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</si>
  <si>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</si>
  <si>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</si>
  <si>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</si>
  <si>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</si>
  <si>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</si>
  <si>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</si>
  <si>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</si>
  <si>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</si>
  <si>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</si>
  <si>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</si>
  <si>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</si>
  <si>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</si>
  <si>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</si>
  <si>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</si>
  <si>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</si>
  <si>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</si>
  <si>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</si>
  <si>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</si>
  <si>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</si>
  <si>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</si>
  <si>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</si>
  <si>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</si>
  <si>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</si>
  <si>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</si>
  <si>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</si>
  <si>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</si>
  <si>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</si>
  <si>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</si>
  <si>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</si>
  <si>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</si>
  <si>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</si>
  <si>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</si>
  <si>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</si>
  <si>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</si>
  <si>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</si>
  <si>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</si>
  <si>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</si>
  <si>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</si>
  <si>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</si>
  <si>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</si>
  <si>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</si>
  <si>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</si>
  <si>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</si>
  <si>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</si>
  <si>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</si>
  <si>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</si>
  <si>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</si>
  <si>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</si>
  <si>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</si>
  <si>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</si>
  <si>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</si>
  <si>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</si>
  <si>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</si>
  <si>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</si>
  <si>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</si>
  <si>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</si>
  <si>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</si>
  <si>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</si>
  <si>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</si>
  <si>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</si>
  <si>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</si>
  <si>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</si>
  <si>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</si>
  <si>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</si>
  <si>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</si>
  <si>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</si>
  <si>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</si>
  <si>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</si>
  <si>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</si>
  <si>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</si>
  <si>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</si>
  <si>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</si>
  <si>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</si>
  <si>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</si>
  <si>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</si>
  <si>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</si>
  <si>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</si>
  <si>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</si>
  <si>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</si>
  <si>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</si>
  <si>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</si>
  <si>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</si>
  <si>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</si>
  <si>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</si>
  <si>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</si>
  <si>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</si>
  <si>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</si>
  <si>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</si>
  <si>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</si>
  <si>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</si>
  <si>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</si>
  <si>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</si>
  <si>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</si>
  <si>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</si>
  <si>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</si>
  <si>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</si>
  <si>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</si>
  <si>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</si>
  <si>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</si>
  <si>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</si>
  <si>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</si>
  <si>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</si>
  <si>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</si>
  <si>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</si>
  <si>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</si>
  <si>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</si>
  <si>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</si>
  <si>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</si>
  <si>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</si>
  <si>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</si>
  <si>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</si>
  <si>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</si>
  <si>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</si>
  <si>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</si>
  <si>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</si>
  <si>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</si>
  <si>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</si>
  <si>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</si>
  <si>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</si>
  <si>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</si>
  <si>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</si>
  <si>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</si>
  <si>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</si>
  <si>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</si>
  <si>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</si>
  <si>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</si>
  <si>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</si>
  <si>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</si>
  <si>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</si>
  <si>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</si>
  <si>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</si>
  <si>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</si>
  <si>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</si>
  <si>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</si>
  <si>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</si>
  <si>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</si>
  <si>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</si>
  <si>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</si>
  <si>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</si>
  <si>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</si>
  <si>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</si>
  <si>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</si>
  <si>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</si>
  <si>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</si>
  <si>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</si>
  <si>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</si>
  <si>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</si>
  <si>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</si>
  <si>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</si>
  <si>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</si>
  <si>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</si>
  <si>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</si>
  <si>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</si>
  <si>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</si>
  <si>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</si>
  <si>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</si>
  <si>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</si>
  <si>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</si>
  <si>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</si>
  <si>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</si>
  <si>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</si>
  <si>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</si>
  <si>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</si>
  <si>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</si>
  <si>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</si>
  <si>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</si>
  <si>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</si>
  <si>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</si>
  <si>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</si>
  <si>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</si>
  <si>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</si>
  <si>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</si>
  <si>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</si>
  <si>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</si>
  <si>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</si>
  <si>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</si>
  <si>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</si>
  <si>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</si>
  <si>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</si>
  <si>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</si>
  <si>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</si>
  <si>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</si>
  <si>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</si>
  <si>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</si>
  <si>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</si>
  <si>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</si>
  <si>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</si>
  <si>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</si>
  <si>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</si>
  <si>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</si>
  <si>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</si>
  <si>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</si>
  <si>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</si>
  <si>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</si>
  <si>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</si>
  <si>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</si>
  <si>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</si>
  <si>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</si>
  <si>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</si>
  <si>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</si>
  <si>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</si>
  <si>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</si>
  <si>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</si>
  <si>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</si>
  <si>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</si>
  <si>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</si>
  <si>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</si>
  <si>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</si>
  <si>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</si>
  <si>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</si>
  <si>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</si>
  <si>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</si>
  <si>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</si>
  <si>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</si>
  <si>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</si>
  <si>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</si>
  <si>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</si>
  <si>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</si>
  <si>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</si>
  <si>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</si>
  <si>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</si>
  <si>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</si>
  <si>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</si>
  <si>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</si>
  <si>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</si>
  <si>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</si>
  <si>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</si>
  <si>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</si>
  <si>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</si>
  <si>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</si>
  <si>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</si>
  <si>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</si>
  <si>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</si>
  <si>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</si>
  <si>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</si>
  <si>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</si>
  <si>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</si>
  <si>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</si>
  <si>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</si>
  <si>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</si>
  <si>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</si>
  <si>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</si>
  <si>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</si>
  <si>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</si>
  <si>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</si>
  <si>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</si>
  <si>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</si>
  <si>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</si>
  <si>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</si>
  <si>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</si>
  <si>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</si>
  <si>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</si>
  <si>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</si>
  <si>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</si>
  <si>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</si>
  <si>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</si>
  <si>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</si>
  <si>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</si>
  <si>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</si>
  <si>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</si>
  <si>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</si>
  <si>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</si>
  <si>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</si>
  <si>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</si>
  <si>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</si>
  <si>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</si>
  <si>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</si>
  <si>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</si>
  <si>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</si>
  <si>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</si>
  <si>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</si>
  <si>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</si>
  <si>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</si>
  <si>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</si>
  <si>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</si>
  <si>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</si>
  <si>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</si>
  <si>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</si>
  <si>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</si>
  <si>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</si>
  <si>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</si>
  <si>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</si>
  <si>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</si>
  <si>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</si>
  <si>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</si>
  <si>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</si>
  <si>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</si>
  <si>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</si>
  <si>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</si>
  <si>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</si>
  <si>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</si>
  <si>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</si>
  <si>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</si>
  <si>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</si>
  <si>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</si>
  <si>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</si>
  <si>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</si>
  <si>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</si>
  <si>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</si>
  <si>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</si>
  <si>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</si>
  <si>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</si>
  <si>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</si>
  <si>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</si>
  <si>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</si>
  <si>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</si>
  <si>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</si>
  <si>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</si>
  <si>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</si>
  <si>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</si>
  <si>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</si>
  <si>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</si>
  <si>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</si>
  <si>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</si>
  <si>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</si>
  <si>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</si>
  <si>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</si>
  <si>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</si>
  <si>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</si>
  <si>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</si>
  <si>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</si>
  <si>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</si>
  <si>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</si>
  <si>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</si>
  <si>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</si>
  <si>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</si>
  <si>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</si>
  <si>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</si>
  <si>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</si>
  <si>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</si>
  <si>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</si>
  <si>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</si>
  <si>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</si>
  <si>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</si>
  <si>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</si>
  <si>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</si>
  <si>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</si>
  <si>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</si>
  <si>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</si>
  <si>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</si>
  <si>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</si>
  <si>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</si>
  <si>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</si>
  <si>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</si>
  <si>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</si>
  <si>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</si>
  <si>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</si>
  <si>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</si>
  <si>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</si>
  <si>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</si>
  <si>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</si>
  <si>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</si>
  <si>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</si>
  <si>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</si>
  <si>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</si>
  <si>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</si>
  <si>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</si>
  <si>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</si>
  <si>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</si>
  <si>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</si>
  <si>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</si>
  <si>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</si>
  <si>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</si>
  <si>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</si>
  <si>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</si>
  <si>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</si>
  <si>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</si>
  <si>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</si>
  <si>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</si>
  <si>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</si>
  <si>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</si>
  <si>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</si>
  <si>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</si>
  <si>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</si>
  <si>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</si>
  <si>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</si>
  <si>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</si>
  <si>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</si>
  <si>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</si>
  <si>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</si>
  <si>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</si>
  <si>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</si>
  <si>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</si>
  <si>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</si>
  <si>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</si>
  <si>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</si>
  <si>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</si>
  <si>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</si>
  <si>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</si>
  <si>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</si>
  <si>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</si>
  <si>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</si>
  <si>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</si>
  <si>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</si>
  <si>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</si>
  <si>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</si>
  <si>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</si>
  <si>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</si>
  <si>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</si>
  <si>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</si>
  <si>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</si>
  <si>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</si>
  <si>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</si>
  <si>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</si>
  <si>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</si>
  <si>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</si>
  <si>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</si>
  <si>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</si>
  <si>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</si>
  <si>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</si>
  <si>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</si>
  <si>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</si>
  <si>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</si>
  <si>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</si>
  <si>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</si>
  <si>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</si>
  <si>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</si>
  <si>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</si>
  <si>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</si>
  <si>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</si>
  <si>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</si>
  <si>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</si>
  <si>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</si>
  <si>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</si>
  <si>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</si>
  <si>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</si>
  <si>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</si>
  <si>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</si>
  <si>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</si>
  <si>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</si>
  <si>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</si>
  <si>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</si>
  <si>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</si>
  <si>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</si>
  <si>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</si>
  <si>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</si>
  <si>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</si>
  <si>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</si>
  <si>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</si>
  <si>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</si>
  <si>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</si>
  <si>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</si>
  <si>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</si>
  <si>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</si>
  <si>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</si>
  <si>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</si>
  <si>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</si>
  <si>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</si>
  <si>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</si>
  <si>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</si>
  <si>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</si>
  <si>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</si>
  <si>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</si>
  <si>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</si>
  <si>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</si>
  <si>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</si>
  <si>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</si>
  <si>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</si>
  <si>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</si>
  <si>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</si>
  <si>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</si>
  <si>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</si>
  <si>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</si>
  <si>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</si>
  <si>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</si>
  <si>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</si>
  <si>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</si>
  <si>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</si>
  <si>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</si>
  <si>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</si>
  <si>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</si>
  <si>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</si>
  <si>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</si>
  <si>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</si>
  <si>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</si>
  <si>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</si>
  <si>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</si>
  <si>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</si>
  <si>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</si>
  <si>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</si>
  <si>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</si>
  <si>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</si>
  <si>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</si>
  <si>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</si>
  <si>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</si>
  <si>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</si>
  <si>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</si>
  <si>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</si>
  <si>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</si>
  <si>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</si>
  <si>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</si>
  <si>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</si>
  <si>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</si>
  <si>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</si>
  <si>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</si>
  <si>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</si>
  <si>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</si>
  <si>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</si>
  <si>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</si>
  <si>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</si>
  <si>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</si>
  <si>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</si>
  <si>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</si>
  <si>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</si>
  <si>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</si>
  <si>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</si>
  <si>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</si>
  <si>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</si>
  <si>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</si>
  <si>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</si>
  <si>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</si>
  <si>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</si>
  <si>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</si>
  <si>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</si>
  <si>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</si>
  <si>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</si>
  <si>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</si>
  <si>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</si>
  <si>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</si>
  <si>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</si>
  <si>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</si>
  <si>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</si>
  <si>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</si>
  <si>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</si>
  <si>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</si>
  <si>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</si>
  <si>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</si>
  <si>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</si>
  <si>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</si>
  <si>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</si>
  <si>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</si>
  <si>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</si>
  <si>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</si>
  <si>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</si>
  <si>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</si>
  <si>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</si>
  <si>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</si>
  <si>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</si>
  <si>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</si>
  <si>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</si>
  <si>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</si>
  <si>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</si>
  <si>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</si>
  <si>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</si>
  <si>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</si>
  <si>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</si>
  <si>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</si>
  <si>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</si>
  <si>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</si>
  <si>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</si>
  <si>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</si>
  <si>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</si>
  <si>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</si>
  <si>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</si>
  <si>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</si>
  <si>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</si>
  <si>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</si>
  <si>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</si>
  <si>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</si>
  <si>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</si>
  <si>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</si>
  <si>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</si>
  <si>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</si>
  <si>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</si>
  <si>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</si>
  <si>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</si>
  <si>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</si>
  <si>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</si>
  <si>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</si>
  <si>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</si>
  <si>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</si>
  <si>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</si>
  <si>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</si>
  <si>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</si>
  <si>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</si>
  <si>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</si>
  <si>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</si>
  <si>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</si>
  <si>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</si>
  <si>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</si>
  <si>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</si>
  <si>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</si>
  <si>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</si>
  <si>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</si>
  <si>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</si>
  <si>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</si>
  <si>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</si>
  <si>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</si>
  <si>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</si>
  <si>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</si>
  <si>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</si>
  <si>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</si>
  <si>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</si>
  <si>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</si>
  <si>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</si>
  <si>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</si>
  <si>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</si>
  <si>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</si>
  <si>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</si>
  <si>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</si>
  <si>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</si>
  <si>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</si>
  <si>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</si>
  <si>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</si>
  <si>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</si>
  <si>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</si>
  <si>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</si>
  <si>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</si>
  <si>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</si>
  <si>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</si>
  <si>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</si>
  <si>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</si>
  <si>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</si>
  <si>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</si>
  <si>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</si>
  <si>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</si>
  <si>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</si>
  <si>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</si>
  <si>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</si>
  <si>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</si>
  <si>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</si>
  <si>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</si>
  <si>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</si>
  <si>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</si>
  <si>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</si>
  <si>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</si>
  <si>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</si>
  <si>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</si>
  <si>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</si>
  <si>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</si>
  <si>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</si>
  <si>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</si>
  <si>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</si>
  <si>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</si>
  <si>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</si>
  <si>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</si>
  <si>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</si>
  <si>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</si>
  <si>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</si>
  <si>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</si>
  <si>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</si>
  <si>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</si>
  <si>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</si>
  <si>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</si>
  <si>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</si>
  <si>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</si>
  <si>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</si>
  <si>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</si>
  <si>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</si>
  <si>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</si>
  <si>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</si>
  <si>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</si>
  <si>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</si>
  <si>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</si>
  <si>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</si>
  <si>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</si>
  <si>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</si>
  <si>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</si>
  <si>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</si>
  <si>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</si>
  <si>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</si>
  <si>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</si>
  <si>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</si>
  <si>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</si>
  <si>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</si>
  <si>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</si>
  <si>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</si>
  <si>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</si>
  <si>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</si>
  <si>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</si>
  <si>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</si>
  <si>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</si>
  <si>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</si>
  <si>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</si>
  <si>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</si>
  <si>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</si>
  <si>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</si>
  <si>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</si>
  <si>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</si>
  <si>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</si>
  <si>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</si>
  <si>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</si>
  <si>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</si>
  <si>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</si>
  <si>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</si>
  <si>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</si>
  <si>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</si>
  <si>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</si>
  <si>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</si>
  <si>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</si>
  <si>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</si>
  <si>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</si>
  <si>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</si>
  <si>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</si>
  <si>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</si>
  <si>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</si>
  <si>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</si>
  <si>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</si>
  <si>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</si>
  <si>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</si>
  <si>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</si>
  <si>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</si>
  <si>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</si>
  <si>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</si>
  <si>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</si>
  <si>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</si>
  <si>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</si>
  <si>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</si>
  <si>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</si>
  <si>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</si>
  <si>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</si>
  <si>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</si>
  <si>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</si>
  <si>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</si>
  <si>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</si>
  <si>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</si>
  <si>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</si>
  <si>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</si>
  <si>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</si>
  <si>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</si>
  <si>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</si>
  <si>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</si>
  <si>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</si>
  <si>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</si>
  <si>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</si>
  <si>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</si>
  <si>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</si>
  <si>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</si>
  <si>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</si>
  <si>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</si>
  <si>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</si>
  <si>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</si>
  <si>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</si>
  <si>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</si>
  <si>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</si>
  <si>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</si>
  <si>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</si>
  <si>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</si>
  <si>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</si>
  <si>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</si>
  <si>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</si>
  <si>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</si>
  <si>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</si>
  <si>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</si>
  <si>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</si>
  <si>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</si>
  <si>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</si>
  <si>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</si>
  <si>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</si>
  <si>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</si>
  <si>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</si>
  <si>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</si>
  <si>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</si>
  <si>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</si>
  <si>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</si>
  <si>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</si>
  <si>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</si>
  <si>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</si>
  <si>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</si>
  <si>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</si>
  <si>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</si>
  <si>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</si>
  <si>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</si>
  <si>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</si>
  <si>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</si>
  <si>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</si>
  <si>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</si>
  <si>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</si>
  <si>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</si>
  <si>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</si>
  <si>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</si>
  <si>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</si>
  <si>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</si>
  <si>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</si>
  <si>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</si>
  <si>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</si>
  <si>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</si>
  <si>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</si>
  <si>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</si>
  <si>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</si>
  <si>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</si>
  <si>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</si>
  <si>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</si>
  <si>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</si>
  <si>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</si>
  <si>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</si>
  <si>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</si>
  <si>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</si>
  <si>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</si>
  <si>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</si>
  <si>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</si>
  <si>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</si>
  <si>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</si>
  <si>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</si>
  <si>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</si>
  <si>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</si>
  <si>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</si>
  <si>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</si>
  <si>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</si>
  <si>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</si>
  <si>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</si>
  <si>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</si>
  <si>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</si>
  <si>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</si>
  <si>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</si>
  <si>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</si>
  <si>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</si>
  <si>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</si>
  <si>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</si>
  <si>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</si>
  <si>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</si>
  <si>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</si>
  <si>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</si>
  <si>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</si>
  <si>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</si>
  <si>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</si>
  <si>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</si>
  <si>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</si>
  <si>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</si>
  <si>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</si>
  <si>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</si>
  <si>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</si>
  <si>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</si>
  <si>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</si>
  <si>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</si>
  <si>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</si>
  <si>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</si>
  <si>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</si>
  <si>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</si>
  <si>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</si>
  <si>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</si>
  <si>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</si>
  <si>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</si>
  <si>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</si>
  <si>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</si>
  <si>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</si>
  <si>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</si>
  <si>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</si>
  <si>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</si>
  <si>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</si>
  <si>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</si>
  <si>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</si>
  <si>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</si>
  <si>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</si>
  <si>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</si>
  <si>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</si>
  <si>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</si>
  <si>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</si>
  <si>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</si>
  <si>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</si>
  <si>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</si>
  <si>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</si>
  <si>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</si>
  <si>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</si>
  <si>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</si>
  <si>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</si>
  <si>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</si>
  <si>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</si>
  <si>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</si>
  <si>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</si>
  <si>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</si>
  <si>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</si>
  <si>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</si>
  <si>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</si>
  <si>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</si>
  <si>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</si>
  <si>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</si>
  <si>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</si>
  <si>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</si>
  <si>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</si>
  <si>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</si>
  <si>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</si>
  <si>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</si>
  <si>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</si>
  <si>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</si>
  <si>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</si>
  <si>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</si>
  <si>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</si>
  <si>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</si>
  <si>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</si>
  <si>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</si>
  <si>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</si>
  <si>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</si>
  <si>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</si>
  <si>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</si>
  <si>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</si>
  <si>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</si>
  <si>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</si>
  <si>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</si>
  <si>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</si>
  <si>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</si>
  <si>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</si>
  <si>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</si>
  <si>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</si>
  <si>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</si>
  <si>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</si>
  <si>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</si>
  <si>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</si>
  <si>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</si>
  <si>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</si>
  <si>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</si>
  <si>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</si>
  <si>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</si>
  <si>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</si>
  <si>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</si>
  <si>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</si>
  <si>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</si>
  <si>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</si>
  <si>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</si>
  <si>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</si>
  <si>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</si>
  <si>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</si>
  <si>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</si>
  <si>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</si>
  <si>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</si>
  <si>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</si>
  <si>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</si>
  <si>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</si>
  <si>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</si>
  <si>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</si>
  <si>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</si>
  <si>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</si>
  <si>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</si>
  <si>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</si>
  <si>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</si>
  <si>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</si>
  <si>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</si>
  <si>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</si>
  <si>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</si>
  <si>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</si>
  <si>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</si>
  <si>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</si>
  <si>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</si>
  <si>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</si>
  <si>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</si>
  <si>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</si>
  <si>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</si>
  <si>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</si>
  <si>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</si>
  <si>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</si>
  <si>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</si>
  <si>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</si>
  <si>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</si>
  <si>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</si>
  <si>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</si>
  <si>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</si>
  <si>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</si>
  <si>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</si>
  <si>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</si>
  <si>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</si>
  <si>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</si>
  <si>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</si>
  <si>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</si>
  <si>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</si>
  <si>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</si>
  <si>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</si>
  <si>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</si>
  <si>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</si>
  <si>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</si>
  <si>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</si>
  <si>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</si>
  <si>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</si>
  <si>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</si>
  <si>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</si>
  <si>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</si>
  <si>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</si>
  <si>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</si>
  <si>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</si>
  <si>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</si>
  <si>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</si>
  <si>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</si>
  <si>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</si>
  <si>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</si>
  <si>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</si>
  <si>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</si>
  <si>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</si>
  <si>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</si>
  <si>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</si>
  <si>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</si>
  <si>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</si>
  <si>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</si>
  <si>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</si>
  <si>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</si>
  <si>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</si>
  <si>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</si>
  <si>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</si>
  <si>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</si>
  <si>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</si>
  <si>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</si>
  <si>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</si>
  <si>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</si>
  <si>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</si>
  <si>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</si>
  <si>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</si>
  <si>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</si>
  <si>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</si>
  <si>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</si>
  <si>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</si>
  <si>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</si>
  <si>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</si>
  <si>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</si>
  <si>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</si>
  <si>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</si>
  <si>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</si>
  <si>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</si>
  <si>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</si>
  <si>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</si>
  <si>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</si>
  <si>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</si>
  <si>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</si>
  <si>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</si>
  <si>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</si>
  <si>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</si>
  <si>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</si>
  <si>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</si>
  <si>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</si>
  <si>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</si>
  <si>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</si>
  <si>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</si>
  <si>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</si>
  <si>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</si>
  <si>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</si>
  <si>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</si>
  <si>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</si>
  <si>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</si>
  <si>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</si>
  <si>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</si>
  <si>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</si>
  <si>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</si>
  <si>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</si>
  <si>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</si>
  <si>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</si>
  <si>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</si>
  <si>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</si>
  <si>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</si>
  <si>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</si>
  <si>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</si>
  <si>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</si>
  <si>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</si>
  <si>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</si>
  <si>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</si>
  <si>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</si>
  <si>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</si>
  <si>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</si>
  <si>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</si>
  <si>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</si>
  <si>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</si>
  <si>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</si>
  <si>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</si>
  <si>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</si>
  <si>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</si>
  <si>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</si>
  <si>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</si>
  <si>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</si>
  <si>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</si>
  <si>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</si>
  <si>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</si>
  <si>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</si>
  <si>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</si>
  <si>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</si>
  <si>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</si>
  <si>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</si>
  <si>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</si>
  <si>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</si>
  <si>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</si>
  <si>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</si>
  <si>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</si>
  <si>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</si>
  <si>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</si>
  <si>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</si>
  <si>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</si>
  <si>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</si>
  <si>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</si>
  <si>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</si>
  <si>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</si>
  <si>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</si>
  <si>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</si>
  <si>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</si>
  <si>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</si>
  <si>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</si>
  <si>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</si>
  <si>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</si>
  <si>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</si>
  <si>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</si>
  <si>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</si>
  <si>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</si>
  <si>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</si>
  <si>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</si>
  <si>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</si>
  <si>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</si>
  <si>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</si>
  <si>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</si>
  <si>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</si>
  <si>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</si>
  <si>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</si>
  <si>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</si>
  <si>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</si>
  <si>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</si>
  <si>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</si>
  <si>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</si>
  <si>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</si>
  <si>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</si>
  <si>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</si>
  <si>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</si>
  <si>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</si>
  <si>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</si>
  <si>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</si>
  <si>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</si>
  <si>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</si>
  <si>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</si>
  <si>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</si>
  <si>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</si>
  <si>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</si>
  <si>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</si>
  <si>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</si>
  <si>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</si>
  <si>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</si>
  <si>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</si>
  <si>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</si>
  <si>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</si>
  <si>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</si>
  <si>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</si>
  <si>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</si>
  <si>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</si>
  <si>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</si>
  <si>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</si>
  <si>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</si>
  <si>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</si>
  <si>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</si>
  <si>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</si>
  <si>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</si>
  <si>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</si>
  <si>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</si>
  <si>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</si>
  <si>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</si>
  <si>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</si>
  <si>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</si>
  <si>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</si>
  <si>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</si>
  <si>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</si>
  <si>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</si>
  <si>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</si>
  <si>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</si>
  <si>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</si>
  <si>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</si>
  <si>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</si>
  <si>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</si>
  <si>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</si>
  <si>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</si>
  <si>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</si>
  <si>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</si>
  <si>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</si>
  <si>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</si>
  <si>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</si>
  <si>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</si>
  <si>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</si>
  <si>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</si>
  <si>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</si>
  <si>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</si>
  <si>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</si>
  <si>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</si>
  <si>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</si>
  <si>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</si>
  <si>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</si>
  <si>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</si>
  <si>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</si>
  <si>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</si>
  <si>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</si>
  <si>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</si>
  <si>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</si>
  <si>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</si>
  <si>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</si>
  <si>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</si>
  <si>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</si>
  <si>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</si>
  <si>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</si>
  <si>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</si>
  <si>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</si>
  <si>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</si>
  <si>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</si>
  <si>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</si>
  <si>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</si>
  <si>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</si>
  <si>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</si>
  <si>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</si>
  <si>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</si>
  <si>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</si>
  <si>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</si>
  <si>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</si>
  <si>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</si>
  <si>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</si>
  <si>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</si>
  <si>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</si>
  <si>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</si>
  <si>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</si>
  <si>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</si>
  <si>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</si>
  <si>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</si>
  <si>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</si>
  <si>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</si>
  <si>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</si>
  <si>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</si>
  <si>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</si>
  <si>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</si>
  <si>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</si>
  <si>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</si>
  <si>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</si>
  <si>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</si>
  <si>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</si>
  <si>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</si>
  <si>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</si>
  <si>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</si>
  <si>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</si>
  <si>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</si>
  <si>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</si>
  <si>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</si>
  <si>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</si>
  <si>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</si>
  <si>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</si>
  <si>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</si>
  <si>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</si>
  <si>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</si>
  <si>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</si>
  <si>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</si>
  <si>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</si>
  <si>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</si>
  <si>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</si>
  <si>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</si>
  <si>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</si>
  <si>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</si>
  <si>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</si>
  <si>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</si>
  <si>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</si>
  <si>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</si>
  <si>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</si>
  <si>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</si>
  <si>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</si>
  <si>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</si>
  <si>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</si>
  <si>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</si>
  <si>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</si>
  <si>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</si>
  <si>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</si>
  <si>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</si>
  <si>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</si>
  <si>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</si>
  <si>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</si>
  <si>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</si>
  <si>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</si>
  <si>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</si>
  <si>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</si>
  <si>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</si>
  <si>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</si>
  <si>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</si>
  <si>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</si>
  <si>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</si>
  <si>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</si>
  <si>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</si>
  <si>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</si>
  <si>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</si>
  <si>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</si>
  <si>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</si>
  <si>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</si>
  <si>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</si>
  <si>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</si>
  <si>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</si>
  <si>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</si>
  <si>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</si>
  <si>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</si>
  <si>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</si>
  <si>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</si>
  <si>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</si>
  <si>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</si>
  <si>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</si>
  <si>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</si>
  <si>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</si>
  <si>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</si>
  <si>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</si>
  <si>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</si>
  <si>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</si>
  <si>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</si>
  <si>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</si>
  <si>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</si>
  <si>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</si>
  <si>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</si>
  <si>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</si>
  <si>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</si>
  <si>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</si>
  <si>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</si>
  <si>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</si>
  <si>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</si>
  <si>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</si>
  <si>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</si>
  <si>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</si>
  <si>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</si>
  <si>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</si>
  <si>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</si>
  <si>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</si>
  <si>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</si>
  <si>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</si>
  <si>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</si>
  <si>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</si>
  <si>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</si>
  <si>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</si>
  <si>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</si>
  <si>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</si>
  <si>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</si>
  <si>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</si>
  <si>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</si>
  <si>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</si>
  <si>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</si>
  <si>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</si>
  <si>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</si>
  <si>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</si>
  <si>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</si>
  <si>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</si>
  <si>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</si>
  <si>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</si>
  <si>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</si>
  <si>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</si>
  <si>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</si>
  <si>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</si>
  <si>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</si>
  <si>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</si>
  <si>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</si>
  <si>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</si>
  <si>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</si>
  <si>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</si>
  <si>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</si>
  <si>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</si>
  <si>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</si>
  <si>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</si>
  <si>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</si>
  <si>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</si>
  <si>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</si>
  <si>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</si>
  <si>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</si>
  <si>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</si>
  <si>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</si>
  <si>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</si>
  <si>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</si>
  <si>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</si>
  <si>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</si>
  <si>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</si>
  <si>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</si>
  <si>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</si>
  <si>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</si>
  <si>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</si>
  <si>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</si>
  <si>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</si>
  <si>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</si>
  <si>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</si>
  <si>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</si>
  <si>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</si>
  <si>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</si>
  <si>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</si>
  <si>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</si>
  <si>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</si>
  <si>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</si>
  <si>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</si>
  <si>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</si>
  <si>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</si>
  <si>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</si>
  <si>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</si>
  <si>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</si>
  <si>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</si>
  <si>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</si>
  <si>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</si>
  <si>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</si>
  <si>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</si>
  <si>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</si>
  <si>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</si>
  <si>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</si>
  <si>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</si>
  <si>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</si>
  <si>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</si>
  <si>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</si>
  <si>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</si>
  <si>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</si>
  <si>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</si>
  <si>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</si>
  <si>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</si>
  <si>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</si>
  <si>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</si>
  <si>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</si>
  <si>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</si>
  <si>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</si>
  <si>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</si>
  <si>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</si>
  <si>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</si>
  <si>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</si>
  <si>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</si>
  <si>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</si>
  <si>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</si>
  <si>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</si>
  <si>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</si>
  <si>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</si>
  <si>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</si>
  <si>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</si>
  <si>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</si>
  <si>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</si>
  <si>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</si>
  <si>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</si>
  <si>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</si>
  <si>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</si>
  <si>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</si>
  <si>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</si>
  <si>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</si>
  <si>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</si>
  <si>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</si>
  <si>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</si>
  <si>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</si>
  <si>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</si>
  <si>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</si>
  <si>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</si>
  <si>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</si>
  <si>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</si>
  <si>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</si>
  <si>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</si>
  <si>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</si>
  <si>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</si>
  <si>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</si>
  <si>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</si>
  <si>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</si>
  <si>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</si>
  <si>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</si>
  <si>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</si>
  <si>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</si>
  <si>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</si>
  <si>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</si>
  <si>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</si>
  <si>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</si>
  <si>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</si>
  <si>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</si>
  <si>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</si>
  <si>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</si>
  <si>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</si>
  <si>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</si>
  <si>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</si>
  <si>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</si>
  <si>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</si>
  <si>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</si>
  <si>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</si>
  <si>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</si>
  <si>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</si>
  <si>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</si>
  <si>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</si>
  <si>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</si>
  <si>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</si>
  <si>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</si>
  <si>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</si>
  <si>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</si>
  <si>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</si>
  <si>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</si>
  <si>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</si>
  <si>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</si>
  <si>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</si>
  <si>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</si>
  <si>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</si>
  <si>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</si>
  <si>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</si>
  <si>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</si>
  <si>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</si>
  <si>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</si>
  <si>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</si>
  <si>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</si>
  <si>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</si>
  <si>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</si>
  <si>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</si>
  <si>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</si>
  <si>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</si>
  <si>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</si>
  <si>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</si>
  <si>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</si>
  <si>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</si>
  <si>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</si>
  <si>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</si>
  <si>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</si>
  <si>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</si>
  <si>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</si>
  <si>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</si>
  <si>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</si>
  <si>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</si>
  <si>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</si>
  <si>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</si>
  <si>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</si>
  <si>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</si>
  <si>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</si>
  <si>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</si>
  <si>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</si>
  <si>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</si>
  <si>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</si>
  <si>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</si>
  <si>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</si>
  <si>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</si>
  <si>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</si>
  <si>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</si>
  <si>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</si>
  <si>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</si>
  <si>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</si>
  <si>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</si>
  <si>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</si>
  <si>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</si>
  <si>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</si>
  <si>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</si>
  <si>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</si>
  <si>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</si>
  <si>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</si>
  <si>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</si>
  <si>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</si>
  <si>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</si>
  <si>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</si>
  <si>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</si>
  <si>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</si>
  <si>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</si>
  <si>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</si>
  <si>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</si>
  <si>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</si>
  <si>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</si>
  <si>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</si>
  <si>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</si>
  <si>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</si>
  <si>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</si>
  <si>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</si>
  <si>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</si>
  <si>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</si>
  <si>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</si>
  <si>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</si>
  <si>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</si>
  <si>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</si>
  <si>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</si>
  <si>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</si>
  <si>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</si>
  <si>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</si>
  <si>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</si>
  <si>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</si>
  <si>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</si>
  <si>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</si>
  <si>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</si>
  <si>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</si>
  <si>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</si>
  <si>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</si>
  <si>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</si>
  <si>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</si>
  <si>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</si>
  <si>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</si>
  <si>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</si>
  <si>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</si>
  <si>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</si>
  <si>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</si>
  <si>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</si>
  <si>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</si>
  <si>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</si>
  <si>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</si>
  <si>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</si>
  <si>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</si>
  <si>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</si>
  <si>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</si>
  <si>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</si>
  <si>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</si>
  <si>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</si>
  <si>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</si>
  <si>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</si>
  <si>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</si>
  <si>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</si>
  <si>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</si>
  <si>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</si>
  <si>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</si>
  <si>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</si>
  <si>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</si>
  <si>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</si>
  <si>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</si>
  <si>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</si>
  <si>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</si>
  <si>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</si>
  <si>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</si>
  <si>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</si>
  <si>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</si>
  <si>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</si>
  <si>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</si>
  <si>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</si>
  <si>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</si>
  <si>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</si>
  <si>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</si>
  <si>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</si>
  <si>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</si>
  <si>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</si>
  <si>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</si>
  <si>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</si>
  <si>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</si>
  <si>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</si>
  <si>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</si>
  <si>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</si>
  <si>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</si>
  <si>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</si>
  <si>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</si>
  <si>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</si>
  <si>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</si>
  <si>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</si>
  <si>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</si>
  <si>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</si>
  <si>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</si>
  <si>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</si>
  <si>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</si>
  <si>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</si>
  <si>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</si>
  <si>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</si>
  <si>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</si>
  <si>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</si>
  <si>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</si>
  <si>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</si>
  <si>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</si>
  <si>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</si>
  <si>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</si>
  <si>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</si>
  <si>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</si>
  <si>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</si>
  <si>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</si>
  <si>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</si>
  <si>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</si>
  <si>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</si>
  <si>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</si>
  <si>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</si>
  <si>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</si>
  <si>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</si>
  <si>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</si>
  <si>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</si>
  <si>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</si>
  <si>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</si>
  <si>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</si>
  <si>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</si>
  <si>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</si>
  <si>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</si>
  <si>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</si>
  <si>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</si>
  <si>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</si>
  <si>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</si>
  <si>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</si>
  <si>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</si>
  <si>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</si>
  <si>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</si>
  <si>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</si>
  <si>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</si>
  <si>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</si>
  <si>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</si>
  <si>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</si>
  <si>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</si>
  <si>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</si>
  <si>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</si>
  <si>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</si>
  <si>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</si>
  <si>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</si>
  <si>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</si>
  <si>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</si>
  <si>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</si>
  <si>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</si>
  <si>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</si>
  <si>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</si>
  <si>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</si>
  <si>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</si>
  <si>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</si>
  <si>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</si>
  <si>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</si>
  <si>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</si>
  <si>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</si>
  <si>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</si>
  <si>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</si>
  <si>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</si>
  <si>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</si>
  <si>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</si>
  <si>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</si>
  <si>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</si>
  <si>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</si>
  <si>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</si>
  <si>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</si>
  <si>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</si>
  <si>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</si>
  <si>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</si>
  <si>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</si>
  <si>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</si>
  <si>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</si>
  <si>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</si>
  <si>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</si>
  <si>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</si>
  <si>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</si>
  <si>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</si>
  <si>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</si>
  <si>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</si>
  <si>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</si>
  <si>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</si>
  <si>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</si>
  <si>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</si>
  <si>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</si>
  <si>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</si>
  <si>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</si>
  <si>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</si>
  <si>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</si>
  <si>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</si>
  <si>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</si>
  <si>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</si>
  <si>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</si>
  <si>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</si>
  <si>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</si>
  <si>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</si>
  <si>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</si>
  <si>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</si>
  <si>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</si>
  <si>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</si>
  <si>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</si>
  <si>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</si>
  <si>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</si>
  <si>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</si>
  <si>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</si>
  <si>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</si>
  <si>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</si>
  <si>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</si>
  <si>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</si>
  <si>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</si>
  <si>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</si>
  <si>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</si>
  <si>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</si>
  <si>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</si>
  <si>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</si>
  <si>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</si>
  <si>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</si>
  <si>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</si>
  <si>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</si>
  <si>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</si>
  <si>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</si>
  <si>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</si>
  <si>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</si>
  <si>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</si>
  <si>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</si>
  <si>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</si>
  <si>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</si>
  <si>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</si>
  <si>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</si>
  <si>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</si>
  <si>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</si>
  <si>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</si>
  <si>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</si>
  <si>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</si>
  <si>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</si>
  <si>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</si>
  <si>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</si>
  <si>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</si>
  <si>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</si>
  <si>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</si>
  <si>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</si>
  <si>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</si>
  <si>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</si>
  <si>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</si>
  <si>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</si>
  <si>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</si>
  <si>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</si>
  <si>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</si>
  <si>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</si>
  <si>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</si>
  <si>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</si>
  <si>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</si>
  <si>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</si>
  <si>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</si>
  <si>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</si>
  <si>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</si>
  <si>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</si>
  <si>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</si>
  <si>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</si>
  <si>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</si>
  <si>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</si>
  <si>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</si>
  <si>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</si>
  <si>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</si>
  <si>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</si>
  <si>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</si>
  <si>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</si>
  <si>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</si>
  <si>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</si>
  <si>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</si>
  <si>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</si>
  <si>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</si>
  <si>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</si>
  <si>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</si>
  <si>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</si>
  <si>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</si>
  <si>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</si>
  <si>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</si>
  <si>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</si>
  <si>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</si>
  <si>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</si>
  <si>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</si>
  <si>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</si>
  <si>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</si>
  <si>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</si>
  <si>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</si>
  <si>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</si>
  <si>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</si>
  <si>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</si>
  <si>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</si>
  <si>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</si>
  <si>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</si>
  <si>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</si>
  <si>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</si>
  <si>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</si>
  <si>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</si>
  <si>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</si>
  <si>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</si>
  <si>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</si>
  <si>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</si>
  <si>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</si>
  <si>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</si>
  <si>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</si>
  <si>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</si>
  <si>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</si>
  <si>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</si>
  <si>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</si>
  <si>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</si>
  <si>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</si>
  <si>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</si>
  <si>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</si>
  <si>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</si>
  <si>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</si>
  <si>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</si>
  <si>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</si>
  <si>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</si>
  <si>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</si>
  <si>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</si>
  <si>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</si>
  <si>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</si>
  <si>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</si>
  <si>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</si>
  <si>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</si>
  <si>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</si>
  <si>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</si>
  <si>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</si>
  <si>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</si>
  <si>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</si>
  <si>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</si>
  <si>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</si>
  <si>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</si>
  <si>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</si>
  <si>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</si>
  <si>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</si>
  <si>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</si>
  <si>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</si>
  <si>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</si>
  <si>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</si>
  <si>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</si>
  <si>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</si>
  <si>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</si>
  <si>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</si>
  <si>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</si>
  <si>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</si>
  <si>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</si>
  <si>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</si>
  <si>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</si>
  <si>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</si>
  <si>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</si>
  <si>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</si>
  <si>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</si>
  <si>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</si>
  <si>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</si>
  <si>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</si>
  <si>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</si>
  <si>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</si>
  <si>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</si>
  <si>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</si>
  <si>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</si>
  <si>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</si>
  <si>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</si>
  <si>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</si>
  <si>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</si>
  <si>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</si>
  <si>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</si>
  <si>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</si>
  <si>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</si>
  <si>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</si>
  <si>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</si>
  <si>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</si>
  <si>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</si>
  <si>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</si>
  <si>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</si>
  <si>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</si>
  <si>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</si>
  <si>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</si>
  <si>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</si>
  <si>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</si>
  <si>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</si>
  <si>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</si>
  <si>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</si>
  <si>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</si>
  <si>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</si>
  <si>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</si>
  <si>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</si>
  <si>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</si>
  <si>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</si>
  <si>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</si>
  <si>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</si>
  <si>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</si>
  <si>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</si>
  <si>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</si>
  <si>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</si>
  <si>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</si>
  <si>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</si>
  <si>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</si>
  <si>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</si>
  <si>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</si>
  <si>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</si>
  <si>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</si>
  <si>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</si>
  <si>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</si>
  <si>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</si>
  <si>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</si>
  <si>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</si>
  <si>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</si>
  <si>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</si>
  <si>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</si>
  <si>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</si>
  <si>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</si>
  <si>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</si>
  <si>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</si>
  <si>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</si>
  <si>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</si>
  <si>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</si>
  <si>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</si>
  <si>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</si>
  <si>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</si>
  <si>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</si>
  <si>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</si>
  <si>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</si>
  <si>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</si>
  <si>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</si>
  <si>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</si>
  <si>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</si>
  <si>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</si>
  <si>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</si>
  <si>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</si>
  <si>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</si>
  <si>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</si>
  <si>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</si>
  <si>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</si>
  <si>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</si>
  <si>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</si>
  <si>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</si>
  <si>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</si>
  <si>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</si>
  <si>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</si>
  <si>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</si>
  <si>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</si>
  <si>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</si>
  <si>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</si>
  <si>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</si>
  <si>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</si>
  <si>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</si>
  <si>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</si>
  <si>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</si>
  <si>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</si>
  <si>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</si>
  <si>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</si>
  <si>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</si>
  <si>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</si>
  <si>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</si>
  <si>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</si>
  <si>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</si>
  <si>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</si>
  <si>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</si>
  <si>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</si>
  <si>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</si>
  <si>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</si>
  <si>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</si>
  <si>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</si>
  <si>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</si>
  <si>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</si>
  <si>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</si>
  <si>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</si>
  <si>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</si>
  <si>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</si>
  <si>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</si>
  <si>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</si>
  <si>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</si>
  <si>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</si>
  <si>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</si>
  <si>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</si>
  <si>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</si>
  <si>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</si>
  <si>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</si>
  <si>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</si>
  <si>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</si>
  <si>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</si>
  <si>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</si>
  <si>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</si>
  <si>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</si>
  <si>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</si>
  <si>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</si>
  <si>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</si>
  <si>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</si>
  <si>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</si>
  <si>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</si>
  <si>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</si>
  <si>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</si>
  <si>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</si>
  <si>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</si>
  <si>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</si>
  <si>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</si>
  <si>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</si>
  <si>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</si>
  <si>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</si>
  <si>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</si>
  <si>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</si>
  <si>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</si>
  <si>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</si>
  <si>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</si>
  <si>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</si>
  <si>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</si>
  <si>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</si>
  <si>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</si>
  <si>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</si>
  <si>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</si>
  <si>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</si>
  <si>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</si>
  <si>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</si>
  <si>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</si>
  <si>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</si>
  <si>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</si>
  <si>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</si>
  <si>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</si>
  <si>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</si>
  <si>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</si>
  <si>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</si>
  <si>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</si>
  <si>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</si>
  <si>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</si>
  <si>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</si>
  <si>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</si>
  <si>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</si>
  <si>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</si>
  <si>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</si>
  <si>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</si>
  <si>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</si>
  <si>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</si>
  <si>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</si>
  <si>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</si>
  <si>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</si>
  <si>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</si>
  <si>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</si>
  <si>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</si>
  <si>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</si>
  <si>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</si>
  <si>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</si>
  <si>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</si>
  <si>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</si>
  <si>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</si>
  <si>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</si>
  <si>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</si>
  <si>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</si>
  <si>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</si>
  <si>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</si>
  <si>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</si>
  <si>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</si>
  <si>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</si>
  <si>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</si>
  <si>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</si>
  <si>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</si>
  <si>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</si>
  <si>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</si>
  <si>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</si>
  <si>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</si>
  <si>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</si>
  <si>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</si>
  <si>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</si>
  <si>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</si>
  <si>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</si>
  <si>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</si>
  <si>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</si>
  <si>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</si>
  <si>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</si>
  <si>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</si>
  <si>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</si>
  <si>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</si>
  <si>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</si>
  <si>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</si>
  <si>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</si>
  <si>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</si>
  <si>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</si>
  <si>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</si>
  <si>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</si>
  <si>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</si>
  <si>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</si>
  <si>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</si>
  <si>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</si>
  <si>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</si>
  <si>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</si>
  <si>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</si>
  <si>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</si>
  <si>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</si>
  <si>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</si>
  <si>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</si>
  <si>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</si>
  <si>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</si>
  <si>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</si>
  <si>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</si>
  <si>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</si>
  <si>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</si>
  <si>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</si>
  <si>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</si>
  <si>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</si>
  <si>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</si>
  <si>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</si>
  <si>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</si>
  <si>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</si>
  <si>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</si>
  <si>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</si>
  <si>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</si>
  <si>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</si>
  <si>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</si>
  <si>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</si>
  <si>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</si>
  <si>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</si>
  <si>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</si>
  <si>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</si>
  <si>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</si>
  <si>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</si>
  <si>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</si>
  <si>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</si>
  <si>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</si>
  <si>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</si>
  <si>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</si>
  <si>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</si>
  <si>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</si>
  <si>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</si>
  <si>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</si>
  <si>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</si>
  <si>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</si>
  <si>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</si>
  <si>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</si>
  <si>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</si>
  <si>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</si>
  <si>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</si>
  <si>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</si>
  <si>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</si>
  <si>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</si>
  <si>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</si>
  <si>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</si>
  <si>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</si>
  <si>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</si>
  <si>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</si>
  <si>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</si>
  <si>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</si>
  <si>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</si>
  <si>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</si>
  <si>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</si>
  <si>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</si>
  <si>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</si>
  <si>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</si>
  <si>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</si>
  <si>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</si>
  <si>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</si>
  <si>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</si>
  <si>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</si>
  <si>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</si>
  <si>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</si>
  <si>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</si>
  <si>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</si>
  <si>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</si>
  <si>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</si>
  <si>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</si>
  <si>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</si>
  <si>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</si>
  <si>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</si>
  <si>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</si>
  <si>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</si>
  <si>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</si>
  <si>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</si>
  <si>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</si>
  <si>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</si>
  <si>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</si>
  <si>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</si>
  <si>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</si>
  <si>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</si>
  <si>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</si>
  <si>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</si>
  <si>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</si>
  <si>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</si>
  <si>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</si>
  <si>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</si>
  <si>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</si>
  <si>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</si>
  <si>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</si>
  <si>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</si>
  <si>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</si>
  <si>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</si>
  <si>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</si>
  <si>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</si>
  <si>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</si>
  <si>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</si>
  <si>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</si>
  <si>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</si>
  <si>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</si>
  <si>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</si>
  <si>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</si>
  <si>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</si>
  <si>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</si>
  <si>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</si>
  <si>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</si>
  <si>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</si>
  <si>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</si>
  <si>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</si>
  <si>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</si>
  <si>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</si>
  <si>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</si>
  <si>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</si>
  <si>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</si>
  <si>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</si>
  <si>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</si>
  <si>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</si>
  <si>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</si>
  <si>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</si>
  <si>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</si>
  <si>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</si>
  <si>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</si>
  <si>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</si>
  <si>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</si>
  <si>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</si>
  <si>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</si>
  <si>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</si>
  <si>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</si>
  <si>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</si>
  <si>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</si>
  <si>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</si>
  <si>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</si>
  <si>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</si>
  <si>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</si>
  <si>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</si>
  <si>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</si>
  <si>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</si>
  <si>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</si>
  <si>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</si>
  <si>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</si>
  <si>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</si>
  <si>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</si>
  <si>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</si>
  <si>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</si>
  <si>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</si>
  <si>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</si>
  <si>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</si>
  <si>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</si>
  <si>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</si>
  <si>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</si>
  <si>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</si>
  <si>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</si>
  <si>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</si>
  <si>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</si>
  <si>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</si>
  <si>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</si>
  <si>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</si>
  <si>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</si>
  <si>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</si>
  <si>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</si>
  <si>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</si>
  <si>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</si>
  <si>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</si>
  <si>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</si>
  <si>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</si>
  <si>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</si>
  <si>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</si>
  <si>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</si>
  <si>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</si>
  <si>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</si>
  <si>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</si>
  <si>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</si>
  <si>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</si>
  <si>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</si>
  <si>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</si>
  <si>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</si>
  <si>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</si>
  <si>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</si>
  <si>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</si>
  <si>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</si>
  <si>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</si>
  <si>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</si>
  <si>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</si>
  <si>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</si>
  <si>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</si>
  <si>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</si>
  <si>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</si>
  <si>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</si>
  <si>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</si>
  <si>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</si>
  <si>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</si>
  <si>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</si>
  <si>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</si>
  <si>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</si>
  <si>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</si>
  <si>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</si>
  <si>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</si>
  <si>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</si>
  <si>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</si>
  <si>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</si>
  <si>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</si>
  <si>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</si>
  <si>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</si>
  <si>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</si>
  <si>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</si>
  <si>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</si>
  <si>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</si>
  <si>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</si>
  <si>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</si>
  <si>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</si>
  <si>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</si>
  <si>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</si>
  <si>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</si>
  <si>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</si>
  <si>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</si>
  <si>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</si>
  <si>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</si>
  <si>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</si>
  <si>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</si>
  <si>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</si>
  <si>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</si>
  <si>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</si>
  <si>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</si>
  <si>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</si>
  <si>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</si>
  <si>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</si>
  <si>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</si>
  <si>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</si>
  <si>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</si>
  <si>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</si>
  <si>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</si>
  <si>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</si>
  <si>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</si>
  <si>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</si>
  <si>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</si>
  <si>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</si>
  <si>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</si>
  <si>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</si>
  <si>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</si>
  <si>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</si>
  <si>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</si>
  <si>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</si>
  <si>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</si>
  <si>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</si>
  <si>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</si>
  <si>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</si>
  <si>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</si>
  <si>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</si>
  <si>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</si>
  <si>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</si>
  <si>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</si>
  <si>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</si>
  <si>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</si>
  <si>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</si>
  <si>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</si>
  <si>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</si>
  <si>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</si>
  <si>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</si>
  <si>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</si>
  <si>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</si>
  <si>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</si>
  <si>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</si>
  <si>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</si>
  <si>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</si>
  <si>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</si>
  <si>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</si>
  <si>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</si>
  <si>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</si>
  <si>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</si>
  <si>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</si>
  <si>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</si>
  <si>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</si>
  <si>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</si>
  <si>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</si>
  <si>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</si>
  <si>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</si>
  <si>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</si>
  <si>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</si>
  <si>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</si>
  <si>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</si>
  <si>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</si>
  <si>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</si>
  <si>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</si>
  <si>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</si>
  <si>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</si>
  <si>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</si>
  <si>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</si>
  <si>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</si>
  <si>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</si>
  <si>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</si>
  <si>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</si>
  <si>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</si>
  <si>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</si>
  <si>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</si>
  <si>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</si>
  <si>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</si>
  <si>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</si>
  <si>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</si>
  <si>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</si>
  <si>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</si>
  <si>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</si>
  <si>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</si>
  <si>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</si>
  <si>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</si>
  <si>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</si>
  <si>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</si>
  <si>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</si>
  <si>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</si>
  <si>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</si>
  <si>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</si>
  <si>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</si>
  <si>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</si>
  <si>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</si>
  <si>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</si>
  <si>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</si>
  <si>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</si>
  <si>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</si>
  <si>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</si>
  <si>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</si>
  <si>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</si>
  <si>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</si>
  <si>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</si>
  <si>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</si>
  <si>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</si>
  <si>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</si>
  <si>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</si>
  <si>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</si>
  <si>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</si>
  <si>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</si>
  <si>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</si>
  <si>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</si>
  <si>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</si>
  <si>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</si>
  <si>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</si>
  <si>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</si>
  <si>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</si>
  <si>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</si>
  <si>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</si>
  <si>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</si>
  <si>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</si>
  <si>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</si>
  <si>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</si>
  <si>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</si>
  <si>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</si>
  <si>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</si>
  <si>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</si>
  <si>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</si>
  <si>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</si>
  <si>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</si>
  <si>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</si>
  <si>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</si>
  <si>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</si>
  <si>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</si>
  <si>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</si>
  <si>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</si>
  <si>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</si>
  <si>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</si>
  <si>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</si>
  <si>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</si>
  <si>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</si>
  <si>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</si>
  <si>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</si>
  <si>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</si>
  <si>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</si>
  <si>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</si>
  <si>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</si>
  <si>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</si>
  <si>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</si>
  <si>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</si>
  <si>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</si>
  <si>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</si>
  <si>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</si>
  <si>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</si>
  <si>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</si>
  <si>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</si>
  <si>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</si>
  <si>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</si>
  <si>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</si>
  <si>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</si>
  <si>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</si>
  <si>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</si>
  <si>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</si>
  <si>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</si>
  <si>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</si>
  <si>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</si>
  <si>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</si>
  <si>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</si>
  <si>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</si>
  <si>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</si>
  <si>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</si>
  <si>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</si>
  <si>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</si>
  <si>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</si>
  <si>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</si>
  <si>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</si>
  <si>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</si>
  <si>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</si>
  <si>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</si>
  <si>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</si>
  <si>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</si>
  <si>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</si>
  <si>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</si>
  <si>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</si>
  <si>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</si>
  <si>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</si>
  <si>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</si>
  <si>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</si>
  <si>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</si>
  <si>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</si>
  <si>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</si>
  <si>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</si>
  <si>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</si>
  <si>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</si>
  <si>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</si>
  <si>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</si>
  <si>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</si>
  <si>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</si>
  <si>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</si>
  <si>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</si>
  <si>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</si>
  <si>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</si>
  <si>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</si>
  <si>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</si>
  <si>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</si>
  <si>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</si>
  <si>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</si>
  <si>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</si>
  <si>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</si>
  <si>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</si>
  <si>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</si>
  <si>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</si>
  <si>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</si>
  <si>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</si>
  <si>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</si>
  <si>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</si>
  <si>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</si>
  <si>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</si>
  <si>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</si>
  <si>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</si>
  <si>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</si>
  <si>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</si>
  <si>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</si>
  <si>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</si>
  <si>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</si>
  <si>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</si>
  <si>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</si>
  <si>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</si>
  <si>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</si>
  <si>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</si>
  <si>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</si>
  <si>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</si>
  <si>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</si>
  <si>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</si>
  <si>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</si>
  <si>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</si>
  <si>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</si>
  <si>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</si>
  <si>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</si>
  <si>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</si>
  <si>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</si>
  <si>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</si>
  <si>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</si>
  <si>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</si>
  <si>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</si>
  <si>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</si>
  <si>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</si>
  <si>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</si>
  <si>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</si>
  <si>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</si>
  <si>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</si>
  <si>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</si>
  <si>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</si>
  <si>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</si>
  <si>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</si>
  <si>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</si>
  <si>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</si>
  <si>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</si>
  <si>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</si>
  <si>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</si>
  <si>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</si>
  <si>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</si>
  <si>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</si>
  <si>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</si>
  <si>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</si>
  <si>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</si>
  <si>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</si>
  <si>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</si>
  <si>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</si>
  <si>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</si>
  <si>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</si>
  <si>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</si>
  <si>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</si>
  <si>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</si>
  <si>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</si>
  <si>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</si>
  <si>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</si>
  <si>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</si>
  <si>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</si>
  <si>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</si>
  <si>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</si>
  <si>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</si>
  <si>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</si>
  <si>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</si>
  <si>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</si>
  <si>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</si>
  <si>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</si>
  <si>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</si>
  <si>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</si>
  <si>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</si>
  <si>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</si>
  <si>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</si>
  <si>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</si>
  <si>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</si>
  <si>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</si>
  <si>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</si>
  <si>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</si>
  <si>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</si>
  <si>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</si>
  <si>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</si>
  <si>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</si>
  <si>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</si>
  <si>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</si>
  <si>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</si>
  <si>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</si>
  <si>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</si>
  <si>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</si>
  <si>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</si>
  <si>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</si>
  <si>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</si>
  <si>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</si>
  <si>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</si>
  <si>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</si>
  <si>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</si>
  <si>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</si>
  <si>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</si>
  <si>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</si>
  <si>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</si>
  <si>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</si>
  <si>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</si>
  <si>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</si>
  <si>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</si>
  <si>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</si>
  <si>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</si>
  <si>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</si>
  <si>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</si>
  <si>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</si>
  <si>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</si>
  <si>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</si>
  <si>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</si>
  <si>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</si>
  <si>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</si>
  <si>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</si>
  <si>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</si>
  <si>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</si>
  <si>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</si>
  <si>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</si>
  <si>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</si>
  <si>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</si>
  <si>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</si>
  <si>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</si>
  <si>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</si>
  <si>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</si>
  <si>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</si>
  <si>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</si>
  <si>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</si>
  <si>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</si>
  <si>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</si>
  <si>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</si>
  <si>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</si>
  <si>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</si>
  <si>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</si>
  <si>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</si>
  <si>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</si>
  <si>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</si>
  <si>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</si>
  <si>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</si>
  <si>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</si>
  <si>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</si>
  <si>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</si>
  <si>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</si>
  <si>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</si>
  <si>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</si>
  <si>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</si>
  <si>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</si>
  <si>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</si>
  <si>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</si>
  <si>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</si>
  <si>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</si>
  <si>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</si>
  <si>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</si>
  <si>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</si>
  <si>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</si>
  <si>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</si>
  <si>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</si>
  <si>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</si>
  <si>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</si>
  <si>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</si>
  <si>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</si>
  <si>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</si>
  <si>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</si>
  <si>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</si>
  <si>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</si>
  <si>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</si>
  <si>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</si>
  <si>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</si>
  <si>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</si>
  <si>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</si>
  <si>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</si>
  <si>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</si>
  <si>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</si>
  <si>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</si>
  <si>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</si>
  <si>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</si>
  <si>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</si>
  <si>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</si>
  <si>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</si>
  <si>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</si>
  <si>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</si>
  <si>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</si>
  <si>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</si>
  <si>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</si>
  <si>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</si>
  <si>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</si>
  <si>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</si>
  <si>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</si>
  <si>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</si>
  <si>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</si>
  <si>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</si>
  <si>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</si>
  <si>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</si>
  <si>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</si>
  <si>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</si>
  <si>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</si>
  <si>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</si>
  <si>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</si>
  <si>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</si>
  <si>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</si>
  <si>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</si>
  <si>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</si>
  <si>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</si>
  <si>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</si>
  <si>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</si>
  <si>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</si>
  <si>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</si>
  <si>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</si>
  <si>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</si>
  <si>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</si>
  <si>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</si>
  <si>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</si>
  <si>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</si>
  <si>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</si>
  <si>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</si>
  <si>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</si>
  <si>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</si>
  <si>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</si>
  <si>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</si>
  <si>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</si>
  <si>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</si>
  <si>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</si>
  <si>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</si>
  <si>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</si>
  <si>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</si>
  <si>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</si>
  <si>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</si>
  <si>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</si>
  <si>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</si>
  <si>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</si>
  <si>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</si>
  <si>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</si>
  <si>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</si>
  <si>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</si>
  <si>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</si>
  <si>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</si>
  <si>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</si>
  <si>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</si>
  <si>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</si>
  <si>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</si>
  <si>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</si>
  <si>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</si>
  <si>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</si>
  <si>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</si>
  <si>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</si>
  <si>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</si>
  <si>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</si>
  <si>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</si>
  <si>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</si>
  <si>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</si>
  <si>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</si>
  <si>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</si>
  <si>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</si>
  <si>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</si>
  <si>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</si>
  <si>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</si>
  <si>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</si>
  <si>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</si>
  <si>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</si>
  <si>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</si>
  <si>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</si>
  <si>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</si>
  <si>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</si>
  <si>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</si>
  <si>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</si>
  <si>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</si>
  <si>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</si>
  <si>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</si>
  <si>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</si>
  <si>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</si>
  <si>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</si>
  <si>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</si>
  <si>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</si>
  <si>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</si>
  <si>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</si>
  <si>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</si>
  <si>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</si>
  <si>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</si>
  <si>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</si>
  <si>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</si>
  <si>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</si>
  <si>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</si>
  <si>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</si>
  <si>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</si>
  <si>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</si>
  <si>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</si>
  <si>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</si>
  <si>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</si>
  <si>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</si>
  <si>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</si>
  <si>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</si>
  <si>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</si>
  <si>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</si>
  <si>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</si>
  <si>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</si>
  <si>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</si>
  <si>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</si>
  <si>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</si>
  <si>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</si>
  <si>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</si>
  <si>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</si>
  <si>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</si>
  <si>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</si>
  <si>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</si>
  <si>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</si>
  <si>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</si>
  <si>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</si>
  <si>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</si>
  <si>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</si>
  <si>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</si>
  <si>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</si>
  <si>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</si>
  <si>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</si>
  <si>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</si>
  <si>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</si>
  <si>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</si>
  <si>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</si>
  <si>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</si>
  <si>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</si>
  <si>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</si>
  <si>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</si>
  <si>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</si>
  <si>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</si>
  <si>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</si>
  <si>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</si>
  <si>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</si>
  <si>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</si>
  <si>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</si>
  <si>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</si>
  <si>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</si>
  <si>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</si>
  <si>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</si>
  <si>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</si>
  <si>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</si>
  <si>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</si>
  <si>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</si>
  <si>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</si>
  <si>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</si>
  <si>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</si>
  <si>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</si>
  <si>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</si>
  <si>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</si>
  <si>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</si>
  <si>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</si>
  <si>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</si>
  <si>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</si>
  <si>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</si>
  <si>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</si>
  <si>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</si>
  <si>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</si>
  <si>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</si>
  <si>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</si>
  <si>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</si>
  <si>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</si>
  <si>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</si>
  <si>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</si>
  <si>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</si>
  <si>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</si>
  <si>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</si>
  <si>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</si>
  <si>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</si>
  <si>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</si>
  <si>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</si>
  <si>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</si>
  <si>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</si>
  <si>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</si>
  <si>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</si>
  <si>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</si>
  <si>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</si>
  <si>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</si>
  <si>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</si>
  <si>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</si>
  <si>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</si>
  <si>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</si>
  <si>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</si>
  <si>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</si>
  <si>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</si>
  <si>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</si>
  <si>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</si>
  <si>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</si>
  <si>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</si>
  <si>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</si>
  <si>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</si>
  <si>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</si>
  <si>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</si>
  <si>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</si>
  <si>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</si>
  <si>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</si>
  <si>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</si>
  <si>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</si>
  <si>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</si>
  <si>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</si>
  <si>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</si>
  <si>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</si>
  <si>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</si>
  <si>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</si>
  <si>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</si>
  <si>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</si>
  <si>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</si>
  <si>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</si>
  <si>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</si>
  <si>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</si>
  <si>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</si>
  <si>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</si>
  <si>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</si>
  <si>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</si>
  <si>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</si>
  <si>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</si>
  <si>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</si>
  <si>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</si>
  <si>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</si>
  <si>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</si>
  <si>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</si>
  <si>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</si>
  <si>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</si>
  <si>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</si>
  <si>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</si>
  <si>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</si>
  <si>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</si>
  <si>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</si>
  <si>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</si>
  <si>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</si>
  <si>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</si>
  <si>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</si>
  <si>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</si>
  <si>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</si>
  <si>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</si>
  <si>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</si>
  <si>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</si>
  <si>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</si>
  <si>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</si>
  <si>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</si>
  <si>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</si>
  <si>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</si>
  <si>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</si>
  <si>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</si>
  <si>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</si>
  <si>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</si>
  <si>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</si>
  <si>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</si>
  <si>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</si>
  <si>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</si>
  <si>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</si>
  <si>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</si>
  <si>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</si>
  <si>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</si>
  <si>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</si>
  <si>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</si>
  <si>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</si>
  <si>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</si>
  <si>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</si>
  <si>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</si>
  <si>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</si>
  <si>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</si>
  <si>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</si>
  <si>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</si>
  <si>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</si>
  <si>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</si>
  <si>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</si>
  <si>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</si>
  <si>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</si>
  <si>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</si>
  <si>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</si>
  <si>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</si>
  <si>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</si>
  <si>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</si>
  <si>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</si>
  <si>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</si>
  <si>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</si>
  <si>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</si>
  <si>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</si>
  <si>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</si>
  <si>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</si>
  <si>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</si>
  <si>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</si>
  <si>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</si>
  <si>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</si>
  <si>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</si>
  <si>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</si>
  <si>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</si>
  <si>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</si>
  <si>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</si>
  <si>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</si>
  <si>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</si>
  <si>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</si>
  <si>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</si>
  <si>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</si>
  <si>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</si>
  <si>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</si>
  <si>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</si>
  <si>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</si>
  <si>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</si>
  <si>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</si>
  <si>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</si>
  <si>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</si>
  <si>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</si>
  <si>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</si>
  <si>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</si>
  <si>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</si>
  <si>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</si>
  <si>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</si>
  <si>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</si>
  <si>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</si>
  <si>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</si>
  <si>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</si>
  <si>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</si>
  <si>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</si>
  <si>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</si>
  <si>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</si>
  <si>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</si>
  <si>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</si>
  <si>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</si>
  <si>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</si>
  <si>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</si>
  <si>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</si>
  <si>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</si>
  <si>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</si>
  <si>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</si>
  <si>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</si>
  <si>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</si>
  <si>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</si>
  <si>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</si>
  <si>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</si>
  <si>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</si>
  <si>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</si>
  <si>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</si>
  <si>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</si>
  <si>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</si>
  <si>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</si>
  <si>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</si>
  <si>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</si>
  <si>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</si>
  <si>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</si>
  <si>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</si>
  <si>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</si>
  <si>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</si>
  <si>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</si>
  <si>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</si>
  <si>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</si>
  <si>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</si>
  <si>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</si>
  <si>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</si>
  <si>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</si>
  <si>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</si>
  <si>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</si>
  <si>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</si>
  <si>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</si>
  <si>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</si>
  <si>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</si>
  <si>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</si>
  <si>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</si>
  <si>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</si>
  <si>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</si>
  <si>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</si>
  <si>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</si>
  <si>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</si>
  <si>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</si>
  <si>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</si>
  <si>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</si>
  <si>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</si>
  <si>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</si>
  <si>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</si>
  <si>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</si>
  <si>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</si>
  <si>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</si>
  <si>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</si>
  <si>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</si>
  <si>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</si>
  <si>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</si>
  <si>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</si>
  <si>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</si>
  <si>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</si>
  <si>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</si>
  <si>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</si>
  <si>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</si>
  <si>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</si>
  <si>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</si>
  <si>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</si>
  <si>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</si>
  <si>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</si>
  <si>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</si>
  <si>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</si>
  <si>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</si>
  <si>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</si>
  <si>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</si>
  <si>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</si>
  <si>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</si>
  <si>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</si>
  <si>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</si>
  <si>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</si>
  <si>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</si>
  <si>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</si>
  <si>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</si>
  <si>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</si>
  <si>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</si>
  <si>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</si>
  <si>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</si>
  <si>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</si>
  <si>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</si>
  <si>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</si>
  <si>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</si>
  <si>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</si>
  <si>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</si>
  <si>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</si>
  <si>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</si>
  <si>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</si>
  <si>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</si>
  <si>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</si>
  <si>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</si>
  <si>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</si>
  <si>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</si>
  <si>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</si>
  <si>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</si>
  <si>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</si>
  <si>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</si>
  <si>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</si>
  <si>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</si>
  <si>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</si>
  <si>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</si>
  <si>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</si>
  <si>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</si>
  <si>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</si>
  <si>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</si>
  <si>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</si>
  <si>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</si>
  <si>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</si>
  <si>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</si>
  <si>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</si>
  <si>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</si>
  <si>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</si>
  <si>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</si>
  <si>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</si>
  <si>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</si>
  <si>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</si>
  <si>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</si>
  <si>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</si>
  <si>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</si>
  <si>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</si>
  <si>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</si>
  <si>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</si>
  <si>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</si>
  <si>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</si>
  <si>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</si>
  <si>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</si>
  <si>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</si>
  <si>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</si>
  <si>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</si>
  <si>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</si>
  <si>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</si>
  <si>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</si>
  <si>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</si>
  <si>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</si>
  <si>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</si>
  <si>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</si>
  <si>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</si>
  <si>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</si>
  <si>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</si>
  <si>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</si>
  <si>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</si>
  <si>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</si>
  <si>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</si>
  <si>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</si>
  <si>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</si>
  <si>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</si>
  <si>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</si>
  <si>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</si>
  <si>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</si>
  <si>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</si>
  <si>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</si>
  <si>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</si>
  <si>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</si>
  <si>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</si>
  <si>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</si>
  <si>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</si>
  <si>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</si>
  <si>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</si>
  <si>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</si>
  <si>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</si>
  <si>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</si>
  <si>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</si>
  <si>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</si>
  <si>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</si>
  <si>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</si>
  <si>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</si>
  <si>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</si>
  <si>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</si>
  <si>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</si>
  <si>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</si>
  <si>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</si>
  <si>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</si>
  <si>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</si>
  <si>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</si>
  <si>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</si>
  <si>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</si>
  <si>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</si>
  <si>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</si>
  <si>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</si>
  <si>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</si>
  <si>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</si>
  <si>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</si>
  <si>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</si>
  <si>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</si>
  <si>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</si>
  <si>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</si>
  <si>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</si>
  <si>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</si>
  <si>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</si>
  <si>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</si>
  <si>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</si>
  <si>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</si>
  <si>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</si>
  <si>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</si>
  <si>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</si>
  <si>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</si>
  <si>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</si>
  <si>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</si>
  <si>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</si>
  <si>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</si>
  <si>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</si>
  <si>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</si>
  <si>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</si>
  <si>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</si>
  <si>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</si>
  <si>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</si>
  <si>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</si>
  <si>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</si>
  <si>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</si>
  <si>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</si>
  <si>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</si>
  <si>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</si>
  <si>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</si>
  <si>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</si>
  <si>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</si>
  <si>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</si>
  <si>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</si>
  <si>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</si>
  <si>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</si>
  <si>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</si>
  <si>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</si>
  <si>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</si>
  <si>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</si>
  <si>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</si>
  <si>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</si>
  <si>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</si>
  <si>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</si>
  <si>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</si>
  <si>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</si>
  <si>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</si>
  <si>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</si>
  <si>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</si>
  <si>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</si>
  <si>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</si>
  <si>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</si>
  <si>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</si>
  <si>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</si>
  <si>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</si>
  <si>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</si>
  <si>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</si>
  <si>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</si>
  <si>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</si>
  <si>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</si>
  <si>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</si>
  <si>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</si>
  <si>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</si>
  <si>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</si>
  <si>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</si>
  <si>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</si>
  <si>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</si>
  <si>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</si>
  <si>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</si>
  <si>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</si>
  <si>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</si>
  <si>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</si>
  <si>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</si>
  <si>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</si>
  <si>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</si>
  <si>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</si>
  <si>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</si>
  <si>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</si>
  <si>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</si>
  <si>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</si>
  <si>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</si>
  <si>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</si>
  <si>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</si>
  <si>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</si>
  <si>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</si>
  <si>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</si>
  <si>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</si>
  <si>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</si>
  <si>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</si>
  <si>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</si>
  <si>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</si>
  <si>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</si>
  <si>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</si>
  <si>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</si>
  <si>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</si>
  <si>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</si>
  <si>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</si>
  <si>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</si>
  <si>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</si>
  <si>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</si>
  <si>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</si>
  <si>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</si>
  <si>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</si>
  <si>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</si>
  <si>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</si>
  <si>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</si>
  <si>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</si>
  <si>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</si>
  <si>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</si>
  <si>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</si>
  <si>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</si>
  <si>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</si>
  <si>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</si>
  <si>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</si>
  <si>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</si>
  <si>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</si>
  <si>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</si>
  <si>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</si>
  <si>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</si>
  <si>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</si>
  <si>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</si>
  <si>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</si>
  <si>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</si>
  <si>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</si>
  <si>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</si>
  <si>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</si>
  <si>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</si>
  <si>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</si>
  <si>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</si>
  <si>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</si>
  <si>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</si>
  <si>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</si>
  <si>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</si>
  <si>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</si>
  <si>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</si>
  <si>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</si>
  <si>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</si>
  <si>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</si>
  <si>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</si>
  <si>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</si>
  <si>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</si>
  <si>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</si>
  <si>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</si>
  <si>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</si>
  <si>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</si>
  <si>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</si>
  <si>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</si>
  <si>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</si>
  <si>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</si>
  <si>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</si>
  <si>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</si>
  <si>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</si>
  <si>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</si>
  <si>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</si>
  <si>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</si>
  <si>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</si>
  <si>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</si>
  <si>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</si>
  <si>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</si>
  <si>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</si>
  <si>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</si>
  <si>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</si>
  <si>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</si>
  <si>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</si>
  <si>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</si>
  <si>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</si>
  <si>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</si>
  <si>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</si>
  <si>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</si>
  <si>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</si>
  <si>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</si>
  <si>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</si>
  <si>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</si>
  <si>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</si>
  <si>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</si>
  <si>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</si>
  <si>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</si>
  <si>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</si>
  <si>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</si>
  <si>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</si>
  <si>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</si>
  <si>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</si>
  <si>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</si>
  <si>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</si>
  <si>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</si>
  <si>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</si>
  <si>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</si>
  <si>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</si>
  <si>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</si>
  <si>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</si>
  <si>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</si>
  <si>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</si>
  <si>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</si>
  <si>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</si>
  <si>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</si>
  <si>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</si>
  <si>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</si>
  <si>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</si>
  <si>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</si>
  <si>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</si>
  <si>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</si>
  <si>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</si>
  <si>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</si>
  <si>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</si>
  <si>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</si>
  <si>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</si>
  <si>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</si>
  <si>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</si>
  <si>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</si>
  <si>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</si>
  <si>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</si>
  <si>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</si>
  <si>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</si>
  <si>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</si>
  <si>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</si>
  <si>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</si>
  <si>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</si>
  <si>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</si>
  <si>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</si>
  <si>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</si>
  <si>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</si>
  <si>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</si>
  <si>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</si>
  <si>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</si>
  <si>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</si>
  <si>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</si>
  <si>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</si>
  <si>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</si>
  <si>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</si>
  <si>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</si>
  <si>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</si>
  <si>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</si>
  <si>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</si>
  <si>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</si>
  <si>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</si>
  <si>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</si>
  <si>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</si>
  <si>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</si>
  <si>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</si>
  <si>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</si>
  <si>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</si>
  <si>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</si>
  <si>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</si>
  <si>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</si>
  <si>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</si>
  <si>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</si>
  <si>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</si>
  <si>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</si>
  <si>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</si>
  <si>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</si>
  <si>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</si>
  <si>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</si>
  <si>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</si>
  <si>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</si>
  <si>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</si>
  <si>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</si>
  <si>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</si>
  <si>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</si>
  <si>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</si>
  <si>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</si>
  <si>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</si>
  <si>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</si>
  <si>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</si>
  <si>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</si>
  <si>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</si>
  <si>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</si>
  <si>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</si>
  <si>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</si>
  <si>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</si>
  <si>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</si>
  <si>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</si>
  <si>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</si>
  <si>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</si>
  <si>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</si>
  <si>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</si>
  <si>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</si>
  <si>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</si>
  <si>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</si>
  <si>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</si>
  <si>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</si>
  <si>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</si>
  <si>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</si>
  <si>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</si>
  <si>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</si>
  <si>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</si>
  <si>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</si>
  <si>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</si>
  <si>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</si>
  <si>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</si>
  <si>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</si>
  <si>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</si>
  <si>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</si>
  <si>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</si>
  <si>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</si>
  <si>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</si>
  <si>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</si>
  <si>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</si>
  <si>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</si>
  <si>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</si>
  <si>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</si>
  <si>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</si>
  <si>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</si>
  <si>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</si>
  <si>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</si>
  <si>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</si>
  <si>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</si>
  <si>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</si>
  <si>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</si>
  <si>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</si>
  <si>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</si>
  <si>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</si>
  <si>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</si>
  <si>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</si>
  <si>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</si>
  <si>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</si>
  <si>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</si>
  <si>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</si>
  <si>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</si>
  <si>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</si>
  <si>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</si>
  <si>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</si>
  <si>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</si>
  <si>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</si>
  <si>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</si>
  <si>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</si>
  <si>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</si>
  <si>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</si>
  <si>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</si>
  <si>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</si>
  <si>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</si>
  <si>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</si>
  <si>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</si>
  <si>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</si>
  <si>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</si>
  <si>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</si>
  <si>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</si>
  <si>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</si>
  <si>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</si>
  <si>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</si>
  <si>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</si>
  <si>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</si>
  <si>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</si>
  <si>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</si>
  <si>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</si>
  <si>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</si>
  <si>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</si>
  <si>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</si>
  <si>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</si>
  <si>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</si>
  <si>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</si>
  <si>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</si>
  <si>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</si>
  <si>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</si>
  <si>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</si>
  <si>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</si>
  <si>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</si>
  <si>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</si>
  <si>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</si>
  <si>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</si>
  <si>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</si>
  <si>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</si>
  <si>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</si>
  <si>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</si>
  <si>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</si>
  <si>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</si>
  <si>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</si>
  <si>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</si>
  <si>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</si>
  <si>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</si>
  <si>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</si>
  <si>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</si>
  <si>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</si>
  <si>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</si>
  <si>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</si>
  <si>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</si>
  <si>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</si>
  <si>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</si>
  <si>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</si>
  <si>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</si>
  <si>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</si>
  <si>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</si>
  <si>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</si>
  <si>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</si>
  <si>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</si>
  <si>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</si>
  <si>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</si>
  <si>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</si>
  <si>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</si>
  <si>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</si>
  <si>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</si>
  <si>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</si>
  <si>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</si>
  <si>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</si>
  <si>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</si>
  <si>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</si>
  <si>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</si>
  <si>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</si>
  <si>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</si>
  <si>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</si>
  <si>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</si>
  <si>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</si>
  <si>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</si>
  <si>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</si>
  <si>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</si>
  <si>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</si>
  <si>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</si>
  <si>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</si>
  <si>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</si>
  <si>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</si>
  <si>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</si>
  <si>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</si>
  <si>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</si>
  <si>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</si>
  <si>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</si>
  <si>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</si>
  <si>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</si>
  <si>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</si>
  <si>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</si>
  <si>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</si>
  <si>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</si>
  <si>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</si>
  <si>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</si>
  <si>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</si>
  <si>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</si>
  <si>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</si>
  <si>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</si>
  <si>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</si>
  <si>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</si>
  <si>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</si>
  <si>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</si>
  <si>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</si>
  <si>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</si>
  <si>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</si>
  <si>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</si>
  <si>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</si>
  <si>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</si>
  <si>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</si>
  <si>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</si>
  <si>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</si>
  <si>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</si>
  <si>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</si>
  <si>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</si>
  <si>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</si>
  <si>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</si>
  <si>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</si>
  <si>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</si>
  <si>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</si>
  <si>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</si>
  <si>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</si>
  <si>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</si>
  <si>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</si>
  <si>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</si>
  <si>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</si>
  <si>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</si>
  <si>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</si>
  <si>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</si>
  <si>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</si>
  <si>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</si>
  <si>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</si>
  <si>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</si>
  <si>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</si>
  <si>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</si>
  <si>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</si>
  <si>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</si>
  <si>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</si>
  <si>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</si>
  <si>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</si>
  <si>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</si>
  <si>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</si>
  <si>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</si>
  <si>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</si>
  <si>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</si>
  <si>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</si>
  <si>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</si>
  <si>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</si>
  <si>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</si>
  <si>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</si>
  <si>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</si>
  <si>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</si>
  <si>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</si>
  <si>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</si>
  <si>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</si>
  <si>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</si>
  <si>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</si>
  <si>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</si>
  <si>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</si>
  <si>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</si>
  <si>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</si>
  <si>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</si>
  <si>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</si>
  <si>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</si>
  <si>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</si>
  <si>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</si>
  <si>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</si>
  <si>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</si>
  <si>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</si>
  <si>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</si>
  <si>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</si>
  <si>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</si>
  <si>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</si>
  <si>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</si>
  <si>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</si>
  <si>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</si>
  <si>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</si>
  <si>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</si>
  <si>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</si>
  <si>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</si>
  <si>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</si>
  <si>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</si>
  <si>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</si>
  <si>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</si>
  <si>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</si>
  <si>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</si>
  <si>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</si>
  <si>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</si>
  <si>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</si>
  <si>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</si>
  <si>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</si>
  <si>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</si>
  <si>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</si>
  <si>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</si>
  <si>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</si>
  <si>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</si>
  <si>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</si>
  <si>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</si>
  <si>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</si>
  <si>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</si>
  <si>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</si>
  <si>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</si>
  <si>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</si>
  <si>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</si>
  <si>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</si>
  <si>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</si>
  <si>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</si>
  <si>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</si>
  <si>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</si>
  <si>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</si>
  <si>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</si>
  <si>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</si>
  <si>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</si>
  <si>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</si>
  <si>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</si>
  <si>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</si>
  <si>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</si>
  <si>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</si>
  <si>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</si>
  <si>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</si>
  <si>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</si>
  <si>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</si>
  <si>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</si>
  <si>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</si>
  <si>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</si>
  <si>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</si>
  <si>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</si>
  <si>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</si>
  <si>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</si>
  <si>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</si>
  <si>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</si>
  <si>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</si>
  <si>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</si>
  <si>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</si>
  <si>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</si>
  <si>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</si>
  <si>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</si>
  <si>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</si>
  <si>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</si>
  <si>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</si>
  <si>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</si>
  <si>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</si>
  <si>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</si>
  <si>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</si>
  <si>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</si>
  <si>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</si>
  <si>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</si>
  <si>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</si>
  <si>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</si>
  <si>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</si>
  <si>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</si>
  <si>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</si>
  <si>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</si>
  <si>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</si>
  <si>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</si>
  <si>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</si>
  <si>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</si>
  <si>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</si>
  <si>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</si>
  <si>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</si>
  <si>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</si>
  <si>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</si>
  <si>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</si>
  <si>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</si>
  <si>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</si>
  <si>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</si>
  <si>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</si>
  <si>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</si>
  <si>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</si>
  <si>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</si>
  <si>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</si>
  <si>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</si>
  <si>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</si>
  <si>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</si>
  <si>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</si>
  <si>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</si>
  <si>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</si>
  <si>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</si>
  <si>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</si>
  <si>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</si>
  <si>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</si>
  <si>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</si>
  <si>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</si>
  <si>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</si>
  <si>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</si>
  <si>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</si>
  <si>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</si>
  <si>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</si>
  <si>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</si>
  <si>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</si>
  <si>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</si>
  <si>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</si>
  <si>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</si>
  <si>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</si>
  <si>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</si>
  <si>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</si>
  <si>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</si>
  <si>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</si>
  <si>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</si>
  <si>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</si>
  <si>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</si>
  <si>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</si>
  <si>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</si>
  <si>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</si>
  <si>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</si>
  <si>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</si>
  <si>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</si>
  <si>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</si>
  <si>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</si>
  <si>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</si>
  <si>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</si>
  <si>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</si>
  <si>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</si>
  <si>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</si>
  <si>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</si>
  <si>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</si>
  <si>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</si>
  <si>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</si>
  <si>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</si>
  <si>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</si>
  <si>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</si>
  <si>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</si>
  <si>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</si>
  <si>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</si>
  <si>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</si>
  <si>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</si>
  <si>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</si>
  <si>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</si>
  <si>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</si>
  <si>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</si>
  <si>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</si>
  <si>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</si>
  <si>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</si>
  <si>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</si>
  <si>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</si>
  <si>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</si>
  <si>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</si>
  <si>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</si>
  <si>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</si>
  <si>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</si>
  <si>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</si>
  <si>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</si>
  <si>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</si>
  <si>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</si>
  <si>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</si>
  <si>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</si>
  <si>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</si>
  <si>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</si>
  <si>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</si>
  <si>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</si>
  <si>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</si>
  <si>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</si>
  <si>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</si>
  <si>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</si>
  <si>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</si>
  <si>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</si>
  <si>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</si>
  <si>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</si>
  <si>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</si>
  <si>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</si>
  <si>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</si>
  <si>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</si>
  <si>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</si>
  <si>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</si>
  <si>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</si>
  <si>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</si>
  <si>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</si>
  <si>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</si>
  <si>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</si>
  <si>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</si>
  <si>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</si>
  <si>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</si>
  <si>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</si>
  <si>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</si>
  <si>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</si>
  <si>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</si>
  <si>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</si>
  <si>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</si>
  <si>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</si>
  <si>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</si>
  <si>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</si>
  <si>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</si>
  <si>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</si>
  <si>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</si>
  <si>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</si>
  <si>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</si>
  <si>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</si>
  <si>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</si>
  <si>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</si>
  <si>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</si>
  <si>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</si>
  <si>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</si>
  <si>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</si>
  <si>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</si>
  <si>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</si>
  <si>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</si>
  <si>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</si>
  <si>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</si>
  <si>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</si>
  <si>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</si>
  <si>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</si>
  <si>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</si>
  <si>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</si>
  <si>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</si>
  <si>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</si>
  <si>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</si>
  <si>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</si>
  <si>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</si>
  <si>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</si>
  <si>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</si>
  <si>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</si>
  <si>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</si>
  <si>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</si>
  <si>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</si>
  <si>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</si>
  <si>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</si>
  <si>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</si>
  <si>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</si>
  <si>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</si>
  <si>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</si>
  <si>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</si>
  <si>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</si>
  <si>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</si>
  <si>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</si>
  <si>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</si>
  <si>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</si>
  <si>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</si>
  <si>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</si>
  <si>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</si>
  <si>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</si>
  <si>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</si>
  <si>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</si>
  <si>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</si>
  <si>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</si>
  <si>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</si>
  <si>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</si>
  <si>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</si>
  <si>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</si>
  <si>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</si>
  <si>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</si>
  <si>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</si>
  <si>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</si>
  <si>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</si>
  <si>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</si>
  <si>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</si>
  <si>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</si>
  <si>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</si>
  <si>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</si>
  <si>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</si>
  <si>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</si>
  <si>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</si>
  <si>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</si>
  <si>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</si>
  <si>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</si>
  <si>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</si>
  <si>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</si>
  <si>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</si>
  <si>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</si>
  <si>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</si>
  <si>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</si>
  <si>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</si>
  <si>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</si>
  <si>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</si>
  <si>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</si>
  <si>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</si>
  <si>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</si>
  <si>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</si>
  <si>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</si>
  <si>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</si>
  <si>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</si>
  <si>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</si>
  <si>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</si>
  <si>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</si>
  <si>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</si>
  <si>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</si>
  <si>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</si>
  <si>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</si>
  <si>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</si>
  <si>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</si>
  <si>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</si>
  <si>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</si>
  <si>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</si>
  <si>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</si>
  <si>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</si>
  <si>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</si>
  <si>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</si>
  <si>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</si>
  <si>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</si>
  <si>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</si>
  <si>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</si>
  <si>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</si>
  <si>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</si>
  <si>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</si>
  <si>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</si>
  <si>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</si>
  <si>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</si>
  <si>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</si>
  <si>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</si>
  <si>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</si>
  <si>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</si>
  <si>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</si>
  <si>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</si>
  <si>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</si>
  <si>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</si>
  <si>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</si>
  <si>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</si>
  <si>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</si>
  <si>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</si>
  <si>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</si>
  <si>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</si>
  <si>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</si>
  <si>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</si>
  <si>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</si>
  <si>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</si>
  <si>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</si>
  <si>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</si>
  <si>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</si>
  <si>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</si>
  <si>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</si>
  <si>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</si>
  <si>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</si>
  <si>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</si>
  <si>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</si>
  <si>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</si>
  <si>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</si>
  <si>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</si>
  <si>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</si>
  <si>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</si>
  <si>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</si>
  <si>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</si>
  <si>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</si>
  <si>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</si>
  <si>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</si>
  <si>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</si>
  <si>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</si>
  <si>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</si>
  <si>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</si>
  <si>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</si>
  <si>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</si>
  <si>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</si>
  <si>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</si>
  <si>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</si>
  <si>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</si>
  <si>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</si>
  <si>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</si>
  <si>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</si>
  <si>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</si>
  <si>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</si>
  <si>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</si>
  <si>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</si>
  <si>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</si>
  <si>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</si>
  <si>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</si>
  <si>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</si>
  <si>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</si>
  <si>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</si>
  <si>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</si>
  <si>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</si>
  <si>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</si>
  <si>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</si>
  <si>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</si>
  <si>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</si>
  <si>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</si>
  <si>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</si>
  <si>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</si>
  <si>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</si>
  <si>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</si>
  <si>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</si>
  <si>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</si>
  <si>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</si>
  <si>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</si>
  <si>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</si>
  <si>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</si>
  <si>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</si>
  <si>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</si>
  <si>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</si>
  <si>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</si>
  <si>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</si>
  <si>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</si>
  <si>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</si>
  <si>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</si>
  <si>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</si>
  <si>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</si>
  <si>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</si>
  <si>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</si>
  <si>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</si>
  <si>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</si>
  <si>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</si>
  <si>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</si>
  <si>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</si>
  <si>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</si>
  <si>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</si>
  <si>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</si>
  <si>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</si>
  <si>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</si>
  <si>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</si>
  <si>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</si>
  <si>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</si>
  <si>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</si>
  <si>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</si>
  <si>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</si>
  <si>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</si>
  <si>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</si>
  <si>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</si>
  <si>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</si>
  <si>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</si>
  <si>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</si>
  <si>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</si>
  <si>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</si>
  <si>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</si>
  <si>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</si>
  <si>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</si>
  <si>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</si>
  <si>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</si>
  <si>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</si>
  <si>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</si>
  <si>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</si>
  <si>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</si>
  <si>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</si>
  <si>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</si>
  <si>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</si>
  <si>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</si>
  <si>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</si>
  <si>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</si>
  <si>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</si>
  <si>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</si>
  <si>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</si>
  <si>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</si>
  <si>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</si>
  <si>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</si>
  <si>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</si>
  <si>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</si>
  <si>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</si>
  <si>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</si>
  <si>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</si>
  <si>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</si>
  <si>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</si>
  <si>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</si>
  <si>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</si>
  <si>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</si>
  <si>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</si>
  <si>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</si>
  <si>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</si>
  <si>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</si>
  <si>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</si>
  <si>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</si>
  <si>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</si>
  <si>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</si>
  <si>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</si>
  <si>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</si>
  <si>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</si>
  <si>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</si>
  <si>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</si>
  <si>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</si>
  <si>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</si>
  <si>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</si>
  <si>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</si>
  <si>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</si>
  <si>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</si>
  <si>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</si>
  <si>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</si>
  <si>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</si>
  <si>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</si>
  <si>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</si>
  <si>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</si>
  <si>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</si>
  <si>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</si>
  <si>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</si>
  <si>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</si>
  <si>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</si>
  <si>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</si>
  <si>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</si>
  <si>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</si>
  <si>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</si>
  <si>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</si>
  <si>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</si>
  <si>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</si>
  <si>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</si>
  <si>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</si>
  <si>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</si>
  <si>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</si>
  <si>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</si>
  <si>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</si>
  <si>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</si>
  <si>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</si>
  <si>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</si>
  <si>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</si>
  <si>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</si>
  <si>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</si>
  <si>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</si>
  <si>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</si>
  <si>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</si>
  <si>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</si>
  <si>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</si>
  <si>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</si>
  <si>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</si>
  <si>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</si>
  <si>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</si>
  <si>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</si>
  <si>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</si>
  <si>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</si>
  <si>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</si>
  <si>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</si>
  <si>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</si>
  <si>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</si>
  <si>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</si>
  <si>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</si>
  <si>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</si>
  <si>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</si>
  <si>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</si>
  <si>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</si>
  <si>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</si>
  <si>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</si>
  <si>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</si>
  <si>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</si>
  <si>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</si>
  <si>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</si>
  <si>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</si>
  <si>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</si>
  <si>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</si>
  <si>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</si>
  <si>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</si>
  <si>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</si>
  <si>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</si>
  <si>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</si>
  <si>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</si>
  <si>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</si>
  <si>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</si>
  <si>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</si>
  <si>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</si>
  <si>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</si>
  <si>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</si>
  <si>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</si>
  <si>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</si>
  <si>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</si>
  <si>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</si>
  <si>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</si>
  <si>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</si>
  <si>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</si>
  <si>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</si>
  <si>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</si>
  <si>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</si>
  <si>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</si>
  <si>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</si>
  <si>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</si>
  <si>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</si>
  <si>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</si>
  <si>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</si>
  <si>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</si>
  <si>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</si>
  <si>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</si>
  <si>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</si>
  <si>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</si>
  <si>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</si>
  <si>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</si>
  <si>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</si>
  <si>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</si>
  <si>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</si>
  <si>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</si>
  <si>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</si>
  <si>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</si>
  <si>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</si>
  <si>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</si>
  <si>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</si>
  <si>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</si>
  <si>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</si>
  <si>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</si>
  <si>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</si>
  <si>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</si>
  <si>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</si>
  <si>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</si>
  <si>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</si>
  <si>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</si>
  <si>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</si>
  <si>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</si>
  <si>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</si>
  <si>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</si>
  <si>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</si>
  <si>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</si>
  <si>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</si>
  <si>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</si>
  <si>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</si>
  <si>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</si>
  <si>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</si>
  <si>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</si>
  <si>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</si>
  <si>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</si>
  <si>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</si>
  <si>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</si>
  <si>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</si>
  <si>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</si>
  <si>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</si>
  <si>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</si>
  <si>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</si>
  <si>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</si>
  <si>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</si>
  <si>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</si>
  <si>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</si>
  <si>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</si>
  <si>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</si>
  <si>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</si>
  <si>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</si>
  <si>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</si>
  <si>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</si>
  <si>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</si>
  <si>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</si>
  <si>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</si>
  <si>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</si>
  <si>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</si>
  <si>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</si>
  <si>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</si>
  <si>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</si>
  <si>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</si>
  <si>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</si>
  <si>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</si>
  <si>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</si>
  <si>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</si>
  <si>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</si>
  <si>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</si>
  <si>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</si>
  <si>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</si>
  <si>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</si>
  <si>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</si>
  <si>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</si>
  <si>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</si>
  <si>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</si>
  <si>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</si>
  <si>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</si>
  <si>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</si>
  <si>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</si>
  <si>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</si>
  <si>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</si>
  <si>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</si>
  <si>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</si>
  <si>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</si>
  <si>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</si>
  <si>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</si>
  <si>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</si>
  <si>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</si>
  <si>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</si>
  <si>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</si>
  <si>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</si>
  <si>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</si>
  <si>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</si>
  <si>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</si>
  <si>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</si>
  <si>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</si>
  <si>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</si>
  <si>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</si>
  <si>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</si>
  <si>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</si>
  <si>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</si>
  <si>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</si>
  <si>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</si>
  <si>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</si>
  <si>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</si>
  <si>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</si>
  <si>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</si>
  <si>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</si>
  <si>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</si>
  <si>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</si>
  <si>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</si>
  <si>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</si>
  <si>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</si>
  <si>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</si>
  <si>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</si>
  <si>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</si>
  <si>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</si>
  <si>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</si>
  <si>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</si>
  <si>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</si>
  <si>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</si>
  <si>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</si>
  <si>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</si>
  <si>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</si>
  <si>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</si>
  <si>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</si>
  <si>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</si>
  <si>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</si>
  <si>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</si>
  <si>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</si>
  <si>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</si>
  <si>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</si>
  <si>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</si>
  <si>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</si>
  <si>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</si>
  <si>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</si>
  <si>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</si>
  <si>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</si>
  <si>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</si>
  <si>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</si>
  <si>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</si>
  <si>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</si>
  <si>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</si>
  <si>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</si>
  <si>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</si>
  <si>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</si>
  <si>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</si>
  <si>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</si>
  <si>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</si>
  <si>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</si>
  <si>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</si>
  <si>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</si>
  <si>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</si>
  <si>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</si>
  <si>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</si>
  <si>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</si>
  <si>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</si>
  <si>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</si>
  <si>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</si>
  <si>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</si>
  <si>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</si>
  <si>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</si>
  <si>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</si>
  <si>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</si>
  <si>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</si>
  <si>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</si>
  <si>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</si>
  <si>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</si>
  <si>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</si>
  <si>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</si>
  <si>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</si>
  <si>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</si>
  <si>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</si>
  <si>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</si>
  <si>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</si>
  <si>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</si>
  <si>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</si>
  <si>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</si>
  <si>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</si>
  <si>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</si>
  <si>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</si>
  <si>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</si>
  <si>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</si>
  <si>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</si>
  <si>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</si>
  <si>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</si>
  <si>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</si>
  <si>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</si>
  <si>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</si>
  <si>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</si>
  <si>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</si>
  <si>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</si>
  <si>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</si>
  <si>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</si>
  <si>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</si>
  <si>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</si>
  <si>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</si>
  <si>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</si>
  <si>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</si>
  <si>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</si>
  <si>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</si>
  <si>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</si>
  <si>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</si>
  <si>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</si>
  <si>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</si>
  <si>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</si>
  <si>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</si>
  <si>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</si>
  <si>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</si>
  <si>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</si>
  <si>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</si>
  <si>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</si>
  <si>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</si>
  <si>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</si>
  <si>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</si>
  <si>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</si>
  <si>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</si>
  <si>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</si>
  <si>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</si>
  <si>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</si>
  <si>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</si>
  <si>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</si>
  <si>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</si>
  <si>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</si>
  <si>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</si>
  <si>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</si>
  <si>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</si>
  <si>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</si>
  <si>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</si>
  <si>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</si>
  <si>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</si>
  <si>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</si>
  <si>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</si>
  <si>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</si>
  <si>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</si>
  <si>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</si>
  <si>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</si>
  <si>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</si>
  <si>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</si>
  <si>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</si>
  <si>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</si>
  <si>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</si>
  <si>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</si>
  <si>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</si>
  <si>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</si>
  <si>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</si>
  <si>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</si>
  <si>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</si>
  <si>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</si>
  <si>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</si>
  <si>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</si>
  <si>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</si>
  <si>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</si>
  <si>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</si>
  <si>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</si>
  <si>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</si>
  <si>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</si>
  <si>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</si>
  <si>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</si>
  <si>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</si>
  <si>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</si>
  <si>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</si>
  <si>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</si>
  <si>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</si>
  <si>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</si>
  <si>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</si>
  <si>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</si>
  <si>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</si>
  <si>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</si>
  <si>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</si>
  <si>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</si>
  <si>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</si>
  <si>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</si>
  <si>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</si>
  <si>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</si>
  <si>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</si>
  <si>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</si>
  <si>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</si>
  <si>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</si>
  <si>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</si>
  <si>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</si>
  <si>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</si>
  <si>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</si>
  <si>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</si>
  <si>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</si>
  <si>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</si>
  <si>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</si>
  <si>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</si>
  <si>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</si>
  <si>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</si>
  <si>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</si>
  <si>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</si>
  <si>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</si>
  <si>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</si>
  <si>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</si>
  <si>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</si>
  <si>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</si>
  <si>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</si>
  <si>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</si>
  <si>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</si>
  <si>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</si>
  <si>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</si>
  <si>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</si>
  <si>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</si>
  <si>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</si>
  <si>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</si>
  <si>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</si>
  <si>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</si>
  <si>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</si>
  <si>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</si>
  <si>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</si>
  <si>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</si>
  <si>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</si>
  <si>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</si>
  <si>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</si>
  <si>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</si>
  <si>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</si>
  <si>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</si>
  <si>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</si>
  <si>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</si>
  <si>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</si>
  <si>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</si>
  <si>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</si>
  <si>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</si>
  <si>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</si>
  <si>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</si>
  <si>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</si>
  <si>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</si>
  <si>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</si>
  <si>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</si>
  <si>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</si>
  <si>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</si>
  <si>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</si>
  <si>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</si>
  <si>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</si>
  <si>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</si>
  <si>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</si>
  <si>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</si>
  <si>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</si>
  <si>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</si>
  <si>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</si>
  <si>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</si>
  <si>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</si>
  <si>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</si>
  <si>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</si>
  <si>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</si>
  <si>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</si>
  <si>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</si>
  <si>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</si>
  <si>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</si>
  <si>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</si>
  <si>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</si>
  <si>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</si>
  <si>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</si>
  <si>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</si>
  <si>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</si>
  <si>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</si>
  <si>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</si>
  <si>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</si>
  <si>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</si>
  <si>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</si>
  <si>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</si>
  <si>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</si>
  <si>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</si>
  <si>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</si>
  <si>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</si>
  <si>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</si>
  <si>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</si>
  <si>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</si>
  <si>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</si>
  <si>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</si>
  <si>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</si>
  <si>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</si>
  <si>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</si>
  <si>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</si>
  <si>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</si>
  <si>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</si>
  <si>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</si>
  <si>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</si>
  <si>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</si>
  <si>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</si>
  <si>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</si>
  <si>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</si>
  <si>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</si>
  <si>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</si>
  <si>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</si>
  <si>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</si>
  <si>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</si>
  <si>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</si>
  <si>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</si>
  <si>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</si>
  <si>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</si>
  <si>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</si>
  <si>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</si>
  <si>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</si>
  <si>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</si>
  <si>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</si>
  <si>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</si>
  <si>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</si>
  <si>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</si>
  <si>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</si>
  <si>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</si>
  <si>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</si>
  <si>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</si>
  <si>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</si>
  <si>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</si>
  <si>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</si>
  <si>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</si>
  <si>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</si>
  <si>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</si>
  <si>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</si>
  <si>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</si>
  <si>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</si>
  <si>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</si>
  <si>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</si>
  <si>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</si>
  <si>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</si>
  <si>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</si>
  <si>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</si>
  <si>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</si>
  <si>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</si>
  <si>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</si>
  <si>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</si>
  <si>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</si>
  <si>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</si>
  <si>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</si>
  <si>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</si>
  <si>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</si>
  <si>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</si>
  <si>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</si>
  <si>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</si>
  <si>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</si>
  <si>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</si>
  <si>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</si>
  <si>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</si>
  <si>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</si>
  <si>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</si>
  <si>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</si>
  <si>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</si>
  <si>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</si>
  <si>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</si>
  <si>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</si>
  <si>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</si>
  <si>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</si>
  <si>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</si>
  <si>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</si>
  <si>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</si>
  <si>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</si>
  <si>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</si>
  <si>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</si>
  <si>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</si>
  <si>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</si>
  <si>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</si>
  <si>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</si>
  <si>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</si>
  <si>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</si>
  <si>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</si>
  <si>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</si>
  <si>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</si>
  <si>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</si>
  <si>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</si>
  <si>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</si>
  <si>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</si>
  <si>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</si>
  <si>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</si>
  <si>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</si>
  <si>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</si>
  <si>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</si>
  <si>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</si>
  <si>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</si>
  <si>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</si>
  <si>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</si>
  <si>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</si>
  <si>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</si>
  <si>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</si>
  <si>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</si>
  <si>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</si>
  <si>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</si>
  <si>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</si>
  <si>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</si>
  <si>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</si>
  <si>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</si>
  <si>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</si>
  <si>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</si>
  <si>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</si>
  <si>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</si>
  <si>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</si>
  <si>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</si>
  <si>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</si>
  <si>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</si>
  <si>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</si>
  <si>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</si>
  <si>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</si>
  <si>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</si>
  <si>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</si>
  <si>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</si>
  <si>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</si>
  <si>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</si>
  <si>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</si>
  <si>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</si>
  <si>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</si>
  <si>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</si>
  <si>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</si>
  <si>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</si>
  <si>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</si>
  <si>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</si>
  <si>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</si>
  <si>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</si>
  <si>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</si>
  <si>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</si>
  <si>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</si>
  <si>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</si>
  <si>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</si>
  <si>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</si>
  <si>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</si>
  <si>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</si>
  <si>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</si>
  <si>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</si>
  <si>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</si>
  <si>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</si>
  <si>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</si>
  <si>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</si>
  <si>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</si>
  <si>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</si>
  <si>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</si>
  <si>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</si>
  <si>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</si>
  <si>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</si>
  <si>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</si>
  <si>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</si>
  <si>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</si>
  <si>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</si>
  <si>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</si>
  <si>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</si>
  <si>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</si>
  <si>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</si>
  <si>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</si>
  <si>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</si>
  <si>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</si>
  <si>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</si>
  <si>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</si>
  <si>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</si>
  <si>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</si>
  <si>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</si>
  <si>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</si>
  <si>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</si>
  <si>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</si>
  <si>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</si>
  <si>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</si>
  <si>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</si>
  <si>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</si>
  <si>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</si>
  <si>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</si>
  <si>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</si>
  <si>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</si>
  <si>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</si>
  <si>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</si>
  <si>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</si>
  <si>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</si>
  <si>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</si>
  <si>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</si>
  <si>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</si>
  <si>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</si>
  <si>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</si>
  <si>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</si>
  <si>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</si>
  <si>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</si>
  <si>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</si>
  <si>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</si>
  <si>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</si>
  <si>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</si>
  <si>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</si>
  <si>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</si>
  <si>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</si>
  <si>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</si>
  <si>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</si>
  <si>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</si>
  <si>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</si>
  <si>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</si>
  <si>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</si>
  <si>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</si>
  <si>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</si>
  <si>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</si>
  <si>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</si>
  <si>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</si>
  <si>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</si>
  <si>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</si>
  <si>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</si>
  <si>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</si>
  <si>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</si>
  <si>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</si>
  <si>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</si>
  <si>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</si>
  <si>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</si>
  <si>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</si>
  <si>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</si>
  <si>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</si>
  <si>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</si>
  <si>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</si>
  <si>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</si>
  <si>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</si>
  <si>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</si>
  <si>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</si>
  <si>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</si>
  <si>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</si>
  <si>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</si>
  <si>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</si>
  <si>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</si>
  <si>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</si>
  <si>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</si>
  <si>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</si>
  <si>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</si>
  <si>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</si>
  <si>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</si>
  <si>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</si>
  <si>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</si>
  <si>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</si>
  <si>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</si>
  <si>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</si>
  <si>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</si>
  <si>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</si>
  <si>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</si>
  <si>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</si>
  <si>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</si>
  <si>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</si>
  <si>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</si>
  <si>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</si>
  <si>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</si>
  <si>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</si>
  <si>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</si>
  <si>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</si>
  <si>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</si>
  <si>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</si>
  <si>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</si>
  <si>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</si>
  <si>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</si>
  <si>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</si>
  <si>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</si>
  <si>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</si>
  <si>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</si>
  <si>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</si>
  <si>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</si>
  <si>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</si>
  <si>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</si>
  <si>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</si>
  <si>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</si>
  <si>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</si>
  <si>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</si>
  <si>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</si>
  <si>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</si>
  <si>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</si>
  <si>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</si>
  <si>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</si>
  <si>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</si>
  <si>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</si>
  <si>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</si>
  <si>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</si>
  <si>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</si>
  <si>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</si>
  <si>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</si>
  <si>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</si>
  <si>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</si>
  <si>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</si>
  <si>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</si>
  <si>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</si>
  <si>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</si>
  <si>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</si>
  <si>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</si>
  <si>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</si>
  <si>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</si>
  <si>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</si>
  <si>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</si>
  <si>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</si>
  <si>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</si>
  <si>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</si>
  <si>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</si>
  <si>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</si>
  <si>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</si>
  <si>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</si>
  <si>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</si>
  <si>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</si>
  <si>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</si>
  <si>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</si>
  <si>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</si>
  <si>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</si>
  <si>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</si>
  <si>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</si>
  <si>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</si>
  <si>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</si>
  <si>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</si>
  <si>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</si>
  <si>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</si>
  <si>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</si>
  <si>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</si>
  <si>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</si>
  <si>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</si>
  <si>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</si>
  <si>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</si>
  <si>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</si>
  <si>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</si>
  <si>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</si>
  <si>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</si>
  <si>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</si>
  <si>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</si>
  <si>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</si>
  <si>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</si>
  <si>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</si>
  <si>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</si>
  <si>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</si>
  <si>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</si>
  <si>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</si>
  <si>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</si>
  <si>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</si>
  <si>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</si>
  <si>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</si>
  <si>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</si>
  <si>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</si>
  <si>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</si>
  <si>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</si>
  <si>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</si>
  <si>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</si>
  <si>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</si>
  <si>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</si>
  <si>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</si>
  <si>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</si>
  <si>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</si>
  <si>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</si>
  <si>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</si>
  <si>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</si>
  <si>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</si>
  <si>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</si>
  <si>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</si>
  <si>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</si>
  <si>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</si>
  <si>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</si>
  <si>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</si>
  <si>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</si>
  <si>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</si>
  <si>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</si>
  <si>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</si>
  <si>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</si>
  <si>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</si>
  <si>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</si>
  <si>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</si>
  <si>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</si>
  <si>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</si>
  <si>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</si>
  <si>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</si>
  <si>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</si>
  <si>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</si>
  <si>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</si>
  <si>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</si>
  <si>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</si>
  <si>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</si>
  <si>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</si>
  <si>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</si>
  <si>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</si>
  <si>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</si>
  <si>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</si>
  <si>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</si>
  <si>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</si>
  <si>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</si>
  <si>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</si>
  <si>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</si>
  <si>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</si>
  <si>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</si>
  <si>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</si>
  <si>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</si>
  <si>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</si>
  <si>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</si>
  <si>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</si>
  <si>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</si>
  <si>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</si>
  <si>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</si>
  <si>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</si>
  <si>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</si>
  <si>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</si>
  <si>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</si>
  <si>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</si>
  <si>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</si>
  <si>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</si>
  <si>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</si>
  <si>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</si>
  <si>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</si>
  <si>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</si>
  <si>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</si>
  <si>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</si>
  <si>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</si>
  <si>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</si>
  <si>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</si>
  <si>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</si>
  <si>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</si>
  <si>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</si>
  <si>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</si>
  <si>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</si>
  <si>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</si>
  <si>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</si>
  <si>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</si>
  <si>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</si>
  <si>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</si>
  <si>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</si>
  <si>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</si>
  <si>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</si>
  <si>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</si>
  <si>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</si>
  <si>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</si>
  <si>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</si>
  <si>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</si>
  <si>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</si>
  <si>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</si>
  <si>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</si>
  <si>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</si>
  <si>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</si>
  <si>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</si>
  <si>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</si>
  <si>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</si>
  <si>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</si>
  <si>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</si>
  <si>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</si>
  <si>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</si>
  <si>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</si>
  <si>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</si>
  <si>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</si>
  <si>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</si>
  <si>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</si>
  <si>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</si>
  <si>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</si>
  <si>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</si>
  <si>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</si>
  <si>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</si>
  <si>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</si>
  <si>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</si>
  <si>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</si>
  <si>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</si>
  <si>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</si>
  <si>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</si>
  <si>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</si>
  <si>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</si>
  <si>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</si>
  <si>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</si>
  <si>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</si>
  <si>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</si>
  <si>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</si>
  <si>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</si>
  <si>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</si>
  <si>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</si>
  <si>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</si>
  <si>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</si>
  <si>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</si>
  <si>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</si>
  <si>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</si>
  <si>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</si>
  <si>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</si>
  <si>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</si>
  <si>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</si>
  <si>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</si>
  <si>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</si>
  <si>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</si>
  <si>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</si>
  <si>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</si>
  <si>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</si>
  <si>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</si>
  <si>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</si>
  <si>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</si>
  <si>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</si>
  <si>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</si>
  <si>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</si>
  <si>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</si>
  <si>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</si>
  <si>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</si>
  <si>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</si>
  <si>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</si>
  <si>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</si>
  <si>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</si>
  <si>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</si>
  <si>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</si>
  <si>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</si>
  <si>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</si>
  <si>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</si>
  <si>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</si>
  <si>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</si>
  <si>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</si>
  <si>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</si>
  <si>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</si>
  <si>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</si>
  <si>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</si>
  <si>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</si>
  <si>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</si>
  <si>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</si>
  <si>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</si>
  <si>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</si>
  <si>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</si>
  <si>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</si>
  <si>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</si>
  <si>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</si>
  <si>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</si>
  <si>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</si>
  <si>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</si>
  <si>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</si>
  <si>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</si>
  <si>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</si>
  <si>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</si>
  <si>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</si>
  <si>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</si>
  <si>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</si>
  <si>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</si>
  <si>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</si>
  <si>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</si>
  <si>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</si>
  <si>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</si>
  <si>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</si>
  <si>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</si>
  <si>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</si>
  <si>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</si>
  <si>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</si>
  <si>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</si>
  <si>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</si>
  <si>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</si>
  <si>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</si>
  <si>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</si>
  <si>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</si>
  <si>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</si>
  <si>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</si>
  <si>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</si>
  <si>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</si>
  <si>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</si>
  <si>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</si>
  <si>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</si>
  <si>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</si>
  <si>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</si>
  <si>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</si>
  <si>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</si>
  <si>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</si>
  <si>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</si>
  <si>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</si>
  <si>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</si>
  <si>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</si>
  <si>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</si>
  <si>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</si>
  <si>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</si>
  <si>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</si>
  <si>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</si>
  <si>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</si>
  <si>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</si>
  <si>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</si>
  <si>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</si>
  <si>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</si>
  <si>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</si>
  <si>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</si>
  <si>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</si>
  <si>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</si>
  <si>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</si>
  <si>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</si>
  <si>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</si>
  <si>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</si>
  <si>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</si>
  <si>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</si>
  <si>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</si>
  <si>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</si>
  <si>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</si>
  <si>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</si>
  <si>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</si>
  <si>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</si>
  <si>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</si>
  <si>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</si>
  <si>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</si>
  <si>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</si>
  <si>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</si>
  <si>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</si>
  <si>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</si>
  <si>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</si>
  <si>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</si>
  <si>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</si>
  <si>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</si>
  <si>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</si>
  <si>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</si>
  <si>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</si>
  <si>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</si>
  <si>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</si>
  <si>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</si>
  <si>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</si>
  <si>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</si>
  <si>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</si>
  <si>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</si>
  <si>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</si>
  <si>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</si>
  <si>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</si>
  <si>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</si>
  <si>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</si>
  <si>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</si>
  <si>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</si>
  <si>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</si>
  <si>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</si>
  <si>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</si>
  <si>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</si>
  <si>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</si>
  <si>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</si>
  <si>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</si>
  <si>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</si>
  <si>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</si>
  <si>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</si>
  <si>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</si>
  <si>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</si>
  <si>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</si>
  <si>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</si>
  <si>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</si>
  <si>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</si>
  <si>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</si>
  <si>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</si>
  <si>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</si>
  <si>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</si>
  <si>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</si>
  <si>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</si>
  <si>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</si>
  <si>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</si>
  <si>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</si>
  <si>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</si>
  <si>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</si>
  <si>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</si>
  <si>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</si>
  <si>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</si>
  <si>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</si>
  <si>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</si>
  <si>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</si>
  <si>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</si>
  <si>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</si>
  <si>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</si>
  <si>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</si>
  <si>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</si>
  <si>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</si>
  <si>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</si>
  <si>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</si>
  <si>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</si>
  <si>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</si>
  <si>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</si>
  <si>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</si>
  <si>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</si>
  <si>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</si>
  <si>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</si>
  <si>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</si>
  <si>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</si>
  <si>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</si>
  <si>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</si>
  <si>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</si>
  <si>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</si>
  <si>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</si>
  <si>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</si>
  <si>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</si>
  <si>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</si>
  <si>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</si>
  <si>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</si>
  <si>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</si>
  <si>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</si>
  <si>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</si>
  <si>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</si>
  <si>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</si>
  <si>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</si>
  <si>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</si>
  <si>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</si>
  <si>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</si>
  <si>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</si>
  <si>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</si>
  <si>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</si>
  <si>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</si>
  <si>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</si>
  <si>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</si>
  <si>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</si>
  <si>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</si>
  <si>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</si>
  <si>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</si>
  <si>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</si>
  <si>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</si>
  <si>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</si>
  <si>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</si>
  <si>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</si>
  <si>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</si>
  <si>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</si>
  <si>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</si>
  <si>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</si>
  <si>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</si>
  <si>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</si>
  <si>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</si>
  <si>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</si>
  <si>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</si>
  <si>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</si>
  <si>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</si>
  <si>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</si>
  <si>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</si>
  <si>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</si>
  <si>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</si>
  <si>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</si>
  <si>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</si>
  <si>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</si>
  <si>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</si>
  <si>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</si>
  <si>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</si>
  <si>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</si>
  <si>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</si>
  <si>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</si>
  <si>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</si>
  <si>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</si>
  <si>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</si>
  <si>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</si>
  <si>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</si>
  <si>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</si>
  <si>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</si>
  <si>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</si>
  <si>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</si>
  <si>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</si>
  <si>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</si>
  <si>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</si>
  <si>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</si>
  <si>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</si>
  <si>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</si>
  <si>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</si>
  <si>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</si>
  <si>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</si>
  <si>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</si>
  <si>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</si>
  <si>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</si>
  <si>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</si>
  <si>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</si>
  <si>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</si>
  <si>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</si>
  <si>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</si>
  <si>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</si>
  <si>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</si>
  <si>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</si>
  <si>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</si>
  <si>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</si>
  <si>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</si>
  <si>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</si>
  <si>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</si>
  <si>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</si>
  <si>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</si>
  <si>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</si>
  <si>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</si>
  <si>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</si>
  <si>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</si>
  <si>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</si>
  <si>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</si>
  <si>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</si>
  <si>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</si>
  <si>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</si>
  <si>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</si>
  <si>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</si>
  <si>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</si>
  <si>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</si>
  <si>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</si>
  <si>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</si>
  <si>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</si>
  <si>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</si>
  <si>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</si>
  <si>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</si>
  <si>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</si>
  <si>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</si>
  <si>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</si>
  <si>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</si>
  <si>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</si>
  <si>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</si>
  <si>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</si>
  <si>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</si>
  <si>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</si>
  <si>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</si>
  <si>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</si>
  <si>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</si>
  <si>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</si>
  <si>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</si>
  <si>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</si>
  <si>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</si>
  <si>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</si>
  <si>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</si>
  <si>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</si>
  <si>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</si>
  <si>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</si>
  <si>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</si>
  <si>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</si>
  <si>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</si>
  <si>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</si>
  <si>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</si>
  <si>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</si>
  <si>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</si>
  <si>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</si>
  <si>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</si>
  <si>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</si>
  <si>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</si>
  <si>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</si>
  <si>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</si>
  <si>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</si>
  <si>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</si>
  <si>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</si>
  <si>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</si>
  <si>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</si>
  <si>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</si>
  <si>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</si>
  <si>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</si>
  <si>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</si>
  <si>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</si>
  <si>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</si>
  <si>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</si>
  <si>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</si>
  <si>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</si>
  <si>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</si>
  <si>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</si>
  <si>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</si>
  <si>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</si>
  <si>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</si>
  <si>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</si>
  <si>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</si>
  <si>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</si>
  <si>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</si>
  <si>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</si>
  <si>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</si>
  <si>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</si>
  <si>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</si>
  <si>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</si>
  <si>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</si>
  <si>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</si>
  <si>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</si>
  <si>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</si>
  <si>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</si>
  <si>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</si>
  <si>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</si>
  <si>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</si>
  <si>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</si>
  <si>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</si>
  <si>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</si>
  <si>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</si>
  <si>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</si>
  <si>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</si>
  <si>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</si>
  <si>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</si>
  <si>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</si>
  <si>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</si>
  <si>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</si>
  <si>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</si>
  <si>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</si>
  <si>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</si>
  <si>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</si>
  <si>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</si>
  <si>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</si>
  <si>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</si>
  <si>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</si>
  <si>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</si>
  <si>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</si>
  <si>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</si>
  <si>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</si>
  <si>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</si>
  <si>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</si>
  <si>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</si>
  <si>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</si>
  <si>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</si>
  <si>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</si>
  <si>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</si>
  <si>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</si>
  <si>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</si>
  <si>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</si>
  <si>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</si>
  <si>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</si>
  <si>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</si>
  <si>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</si>
  <si>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</si>
  <si>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</si>
  <si>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</si>
  <si>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</si>
  <si>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</si>
  <si>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</si>
  <si>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</si>
  <si>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</si>
  <si>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</si>
  <si>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</si>
  <si>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</si>
  <si>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</si>
  <si>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</si>
  <si>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</si>
  <si>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</si>
  <si>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</si>
  <si>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</si>
  <si>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</si>
  <si>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</si>
  <si>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</si>
  <si>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</si>
  <si>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</si>
  <si>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</si>
  <si>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</si>
  <si>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</si>
  <si>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</si>
  <si>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</si>
  <si>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</si>
  <si>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</si>
  <si>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</si>
  <si>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</si>
  <si>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</si>
  <si>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</si>
  <si>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</si>
  <si>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</si>
  <si>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</si>
  <si>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</si>
  <si>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</si>
  <si>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</si>
  <si>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</si>
  <si>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</si>
  <si>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</si>
  <si>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</si>
  <si>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</si>
  <si>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</si>
  <si>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</si>
  <si>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</si>
  <si>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</si>
  <si>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</si>
  <si>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</si>
  <si>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</si>
  <si>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</si>
  <si>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</si>
  <si>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</si>
  <si>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</si>
  <si>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</si>
  <si>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</si>
  <si>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</si>
  <si>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</si>
  <si>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</si>
  <si>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</si>
  <si>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</si>
  <si>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</si>
  <si>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</si>
  <si>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</si>
  <si>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</si>
  <si>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</si>
  <si>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</si>
  <si>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</si>
  <si>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</si>
  <si>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</si>
  <si>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</si>
  <si>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</si>
  <si>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</si>
  <si>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</si>
  <si>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</si>
  <si>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</si>
  <si>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</si>
  <si>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</si>
  <si>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</si>
  <si>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</si>
  <si>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</si>
  <si>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</si>
  <si>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</si>
  <si>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</si>
  <si>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</si>
  <si>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</si>
  <si>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</si>
  <si>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</si>
  <si>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</si>
  <si>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</si>
  <si>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</si>
  <si>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</si>
  <si>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</si>
  <si>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</si>
  <si>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</si>
  <si>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</si>
  <si>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</si>
  <si>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</si>
  <si>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</si>
  <si>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</si>
  <si>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</si>
  <si>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</si>
  <si>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</si>
  <si>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</si>
  <si>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</si>
  <si>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</si>
  <si>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</si>
  <si>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</si>
  <si>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</si>
  <si>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</si>
  <si>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</si>
  <si>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</si>
  <si>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</si>
  <si>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</si>
  <si>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</si>
  <si>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</si>
  <si>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</si>
  <si>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</si>
  <si>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</si>
  <si>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</si>
  <si>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</si>
  <si>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</si>
  <si>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</si>
  <si>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</si>
  <si>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</si>
  <si>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</si>
  <si>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</si>
  <si>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</si>
  <si>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</si>
  <si>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</si>
  <si>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</si>
  <si>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</si>
  <si>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</si>
  <si>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</si>
  <si>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</si>
  <si>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</si>
  <si>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</si>
  <si>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</si>
  <si>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</si>
  <si>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</si>
  <si>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</si>
  <si>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</si>
  <si>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</si>
  <si>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</si>
  <si>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</si>
  <si>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</si>
  <si>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</si>
  <si>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</si>
  <si>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</si>
  <si>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</si>
  <si>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</si>
  <si>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</si>
  <si>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</si>
  <si>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</si>
  <si>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</si>
  <si>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</si>
  <si>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</si>
  <si>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</si>
  <si>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</si>
  <si>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</si>
  <si>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</si>
  <si>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</si>
  <si>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</si>
  <si>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</si>
  <si>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</si>
  <si>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</si>
  <si>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</si>
  <si>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</si>
  <si>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</si>
  <si>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</si>
  <si>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</si>
  <si>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</si>
  <si>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</si>
  <si>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</si>
  <si>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</si>
  <si>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</si>
  <si>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</si>
  <si>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</si>
  <si>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</si>
  <si>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</si>
  <si>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</si>
  <si>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</si>
  <si>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</si>
  <si>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</si>
  <si>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</si>
  <si>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</si>
  <si>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</si>
  <si>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</si>
  <si>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</si>
  <si>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</si>
  <si>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</si>
  <si>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</si>
  <si>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</si>
  <si>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</si>
  <si>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</si>
  <si>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</si>
  <si>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</si>
  <si>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</si>
  <si>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</si>
  <si>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</si>
  <si>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</si>
  <si>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</si>
  <si>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</si>
  <si>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</si>
  <si>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</si>
  <si>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</si>
  <si>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</si>
  <si>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</si>
  <si>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</si>
  <si>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</si>
  <si>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</si>
  <si>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</si>
  <si>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</si>
  <si>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</si>
  <si>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</si>
  <si>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</si>
  <si>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</si>
  <si>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</si>
  <si>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</si>
  <si>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</si>
  <si>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</si>
  <si>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</si>
  <si>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</si>
  <si>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</si>
  <si>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</si>
  <si>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</si>
  <si>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</si>
  <si>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</si>
  <si>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</si>
  <si>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</si>
  <si>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</si>
  <si>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</si>
  <si>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</si>
  <si>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</si>
  <si>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</si>
  <si>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</si>
  <si>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</si>
  <si>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</si>
  <si>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</si>
  <si>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</si>
  <si>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</si>
  <si>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</si>
  <si>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</si>
  <si>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</si>
  <si>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</si>
  <si>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</si>
  <si>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</si>
  <si>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</si>
  <si>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</si>
  <si>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</si>
  <si>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</si>
  <si>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</si>
  <si>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</si>
  <si>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</si>
  <si>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</si>
  <si>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</si>
  <si>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</si>
  <si>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</si>
  <si>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</si>
  <si>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</si>
  <si>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</si>
  <si>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</si>
  <si>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</si>
  <si>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</si>
  <si>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</si>
  <si>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</si>
  <si>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</si>
  <si>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</si>
  <si>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</si>
  <si>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</si>
  <si>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</si>
  <si>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</si>
  <si>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</si>
  <si>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</si>
  <si>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</si>
  <si>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</si>
  <si>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</si>
  <si>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</si>
  <si>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</si>
  <si>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</si>
  <si>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</si>
  <si>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</si>
  <si>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</si>
  <si>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</si>
  <si>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</si>
  <si>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</si>
  <si>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</si>
  <si>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</si>
  <si>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</si>
  <si>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</si>
  <si>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</si>
  <si>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</si>
  <si>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</si>
  <si>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</si>
  <si>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</si>
  <si>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</si>
  <si>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</si>
  <si>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</si>
  <si>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</si>
  <si>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</si>
  <si>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</si>
  <si>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</si>
  <si>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</si>
  <si>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</si>
  <si>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</si>
  <si>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</si>
  <si>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</si>
  <si>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</si>
  <si>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</si>
  <si>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</si>
  <si>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</si>
  <si>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</si>
  <si>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</si>
  <si>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</si>
  <si>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</si>
  <si>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</si>
  <si>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</si>
  <si>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</si>
  <si>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</si>
  <si>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</si>
  <si>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</si>
  <si>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</si>
  <si>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</si>
  <si>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</si>
  <si>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</si>
  <si>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</si>
  <si>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</si>
  <si>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</si>
  <si>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</si>
  <si>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</si>
  <si>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</si>
  <si>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</si>
  <si>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</si>
  <si>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</si>
  <si>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</si>
  <si>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</si>
  <si>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</si>
  <si>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</si>
  <si>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</si>
  <si>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</si>
  <si>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</si>
  <si>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</si>
  <si>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</si>
  <si>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</si>
  <si>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</si>
  <si>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</si>
  <si>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</si>
  <si>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</si>
  <si>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</si>
  <si>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</si>
  <si>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</si>
  <si>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</si>
  <si>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</si>
  <si>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</si>
  <si>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</si>
  <si>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</si>
  <si>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</si>
  <si>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</si>
  <si>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</si>
  <si>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</si>
  <si>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</si>
  <si>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</si>
  <si>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</si>
  <si>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</si>
  <si>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</si>
  <si>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</si>
  <si>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</si>
  <si>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</si>
  <si>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</si>
  <si>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</si>
  <si>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</si>
  <si>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</si>
  <si>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</si>
  <si>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</si>
  <si>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</si>
  <si>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</si>
  <si>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</si>
  <si>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</si>
  <si>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</si>
  <si>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</si>
  <si>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</si>
  <si>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</si>
  <si>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</si>
  <si>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</si>
  <si>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</si>
  <si>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</si>
  <si>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</si>
  <si>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</si>
  <si>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</si>
  <si>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</si>
  <si>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</si>
  <si>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</si>
  <si>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</si>
  <si>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</si>
  <si>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</si>
  <si>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</si>
  <si>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</si>
  <si>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</si>
  <si>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</si>
  <si>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</si>
  <si>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</si>
  <si>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</si>
  <si>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</si>
  <si>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</si>
  <si>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</si>
  <si>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</si>
  <si>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</si>
  <si>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</si>
  <si>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</si>
  <si>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</si>
  <si>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</si>
  <si>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</si>
  <si>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</si>
  <si>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</si>
  <si>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</si>
  <si>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</si>
  <si>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</si>
  <si>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</si>
  <si>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</si>
  <si>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</si>
  <si>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</si>
  <si>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</si>
  <si>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</si>
  <si>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</si>
  <si>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</si>
  <si>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</si>
  <si>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</si>
  <si>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</si>
  <si>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</si>
  <si>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</si>
  <si>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</si>
  <si>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</si>
  <si>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</si>
  <si>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</si>
  <si>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</si>
  <si>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</si>
  <si>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</si>
  <si>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</si>
  <si>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</si>
  <si>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</si>
  <si>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</si>
  <si>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</si>
  <si>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</si>
  <si>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</si>
  <si>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</si>
  <si>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</si>
  <si>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</si>
  <si>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</si>
  <si>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</si>
  <si>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</si>
  <si>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</si>
  <si>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</si>
  <si>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</si>
  <si>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</si>
  <si>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</si>
  <si>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</si>
  <si>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</si>
  <si>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</si>
  <si>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</si>
  <si>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</si>
  <si>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</si>
  <si>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</si>
  <si>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</si>
  <si>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</si>
  <si>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</si>
  <si>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</si>
  <si>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</si>
  <si>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</si>
  <si>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</si>
  <si>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</si>
  <si>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</si>
  <si>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</si>
  <si>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</si>
  <si>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</si>
  <si>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</si>
  <si>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</si>
  <si>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</si>
  <si>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</si>
  <si>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</si>
  <si>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</si>
  <si>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</si>
  <si>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</si>
  <si>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</si>
  <si>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</si>
  <si>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</si>
  <si>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</si>
  <si>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</si>
  <si>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</si>
  <si>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</si>
  <si>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</si>
  <si>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</si>
  <si>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</si>
  <si>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</si>
  <si>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</si>
  <si>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</si>
  <si>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</si>
  <si>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</si>
  <si>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</si>
  <si>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</si>
  <si>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</si>
  <si>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</si>
  <si>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</si>
  <si>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</si>
  <si>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</si>
  <si>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</si>
  <si>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</si>
  <si>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</si>
  <si>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</si>
  <si>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</si>
  <si>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</si>
  <si>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</si>
  <si>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</si>
  <si>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</si>
  <si>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</si>
  <si>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</si>
  <si>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</si>
  <si>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</si>
  <si>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</si>
  <si>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</si>
  <si>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</si>
  <si>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</si>
  <si>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</si>
  <si>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</si>
  <si>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</si>
  <si>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</si>
  <si>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</si>
  <si>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</si>
  <si>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</si>
  <si>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</si>
  <si>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</si>
  <si>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</si>
  <si>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</si>
  <si>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</si>
  <si>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</si>
  <si>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</si>
  <si>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</si>
  <si>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</si>
  <si>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</si>
  <si>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</si>
  <si>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</si>
  <si>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</si>
  <si>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</si>
  <si>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</si>
  <si>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</si>
  <si>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</si>
  <si>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</si>
  <si>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</si>
  <si>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</si>
  <si>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</si>
  <si>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</si>
  <si>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</si>
  <si>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</si>
  <si>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</si>
  <si>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</si>
  <si>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</si>
  <si>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</si>
  <si>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</si>
  <si>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</si>
  <si>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</si>
  <si>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</si>
  <si>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</si>
  <si>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</si>
  <si>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</si>
  <si>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</si>
  <si>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</si>
  <si>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</si>
  <si>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</si>
  <si>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</si>
  <si>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</si>
  <si>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</si>
  <si>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</si>
  <si>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</si>
  <si>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</si>
  <si>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</si>
  <si>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</si>
  <si>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</si>
  <si>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</si>
  <si>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</si>
  <si>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</si>
  <si>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</si>
  <si>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</si>
  <si>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</si>
  <si>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</si>
  <si>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</si>
  <si>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</si>
  <si>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</si>
  <si>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</si>
  <si>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</si>
  <si>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</si>
  <si>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</si>
  <si>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</si>
  <si>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</si>
  <si>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</si>
  <si>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</si>
  <si>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</si>
  <si>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</si>
  <si>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</si>
  <si>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</si>
  <si>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</si>
  <si>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</si>
  <si>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</si>
  <si>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</si>
  <si>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</si>
  <si>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</si>
  <si>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</si>
  <si>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</si>
  <si>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</si>
  <si>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</si>
  <si>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</si>
  <si>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</si>
  <si>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</si>
  <si>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</si>
  <si>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</si>
  <si>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</si>
  <si>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</si>
  <si>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</si>
  <si>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</si>
  <si>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</si>
  <si>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</si>
  <si>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</si>
  <si>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</si>
  <si>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</si>
  <si>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</si>
  <si>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</si>
  <si>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</si>
  <si>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</si>
  <si>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</si>
  <si>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</si>
  <si>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</si>
  <si>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</si>
  <si>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</si>
  <si>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</si>
  <si>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</si>
  <si>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</si>
  <si>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</si>
  <si>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</si>
  <si>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</si>
  <si>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</si>
  <si>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</si>
  <si>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</si>
  <si>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</si>
  <si>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</si>
  <si>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</si>
  <si>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</si>
  <si>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</si>
  <si>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</si>
  <si>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</si>
  <si>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</si>
  <si>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</si>
  <si>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</si>
  <si>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</si>
  <si>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</si>
  <si>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</si>
  <si>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</si>
  <si>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</si>
  <si>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</si>
  <si>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</si>
  <si>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</si>
  <si>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</si>
  <si>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</si>
  <si>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</si>
  <si>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</si>
  <si>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</si>
  <si>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</si>
  <si>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</si>
  <si>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</si>
  <si>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</si>
  <si>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</si>
  <si>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</si>
  <si>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</si>
  <si>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</si>
  <si>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</si>
  <si>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</si>
  <si>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</si>
  <si>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</si>
  <si>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</si>
  <si>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</si>
  <si>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</si>
  <si>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</si>
  <si>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</si>
  <si>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</si>
  <si>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</si>
  <si>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</si>
  <si>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</si>
  <si>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</si>
  <si>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</si>
  <si>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</si>
  <si>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</si>
  <si>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</si>
  <si>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</si>
  <si>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</si>
  <si>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</si>
  <si>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</si>
  <si>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</si>
  <si>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</si>
  <si>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</si>
  <si>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</si>
  <si>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</si>
  <si>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</si>
  <si>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</si>
  <si>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</si>
  <si>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</si>
  <si>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</si>
  <si>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</si>
  <si>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</si>
  <si>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</si>
  <si>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</si>
  <si>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</si>
  <si>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</si>
  <si>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</si>
  <si>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</si>
  <si>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</si>
  <si>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</si>
  <si>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</si>
  <si>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</si>
  <si>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</si>
  <si>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</si>
  <si>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</si>
  <si>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</si>
  <si>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</si>
  <si>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</si>
  <si>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</si>
  <si>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</si>
  <si>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</si>
  <si>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</si>
  <si>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</si>
  <si>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</si>
  <si>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</si>
  <si>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</si>
  <si>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</si>
  <si>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</si>
  <si>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</si>
  <si>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</si>
  <si>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</si>
  <si>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</si>
  <si>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</si>
  <si>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</si>
  <si>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</si>
  <si>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</si>
  <si>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</si>
  <si>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</si>
  <si>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</si>
  <si>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</si>
  <si>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</si>
  <si>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</si>
  <si>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</si>
  <si>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</si>
  <si>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</si>
  <si>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</si>
  <si>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</si>
  <si>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</si>
  <si>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</si>
  <si>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</si>
  <si>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</si>
  <si>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</si>
  <si>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</si>
  <si>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</si>
  <si>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</si>
  <si>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</si>
  <si>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</si>
  <si>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</si>
  <si>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</si>
  <si>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</si>
  <si>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</si>
  <si>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</si>
  <si>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</si>
  <si>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</si>
  <si>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</si>
  <si>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</si>
  <si>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</si>
  <si>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</si>
  <si>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</si>
  <si>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</si>
  <si>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</si>
  <si>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</si>
  <si>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</si>
  <si>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</si>
  <si>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</si>
  <si>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</si>
  <si>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</si>
  <si>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</si>
  <si>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</si>
  <si>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</si>
  <si>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</si>
  <si>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</si>
  <si>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</si>
  <si>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</si>
  <si>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</si>
  <si>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</si>
  <si>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</si>
  <si>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</si>
  <si>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</si>
  <si>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</si>
  <si>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</si>
  <si>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</si>
  <si>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</si>
  <si>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</si>
  <si>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</si>
  <si>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</si>
  <si>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</si>
  <si>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</si>
  <si>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</si>
  <si>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</si>
  <si>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</si>
  <si>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</si>
  <si>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</si>
  <si>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</si>
  <si>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</si>
  <si>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</si>
  <si>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</si>
  <si>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</si>
  <si>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</si>
  <si>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</si>
  <si>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</si>
  <si>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</si>
  <si>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</si>
  <si>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</si>
  <si>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</si>
  <si>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</si>
  <si>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</si>
  <si>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</si>
  <si>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</si>
  <si>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</si>
  <si>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</si>
  <si>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</si>
  <si>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</si>
  <si>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</si>
  <si>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</si>
  <si>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</si>
  <si>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</si>
  <si>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</si>
  <si>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</si>
  <si>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</si>
  <si>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</si>
  <si>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</si>
  <si>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</si>
  <si>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</si>
  <si>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</si>
  <si>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</si>
  <si>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</si>
  <si>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</si>
  <si>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</si>
  <si>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</si>
  <si>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</si>
  <si>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</si>
  <si>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</si>
  <si>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</si>
  <si>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</si>
  <si>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</si>
  <si>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</si>
  <si>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</si>
  <si>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</si>
  <si>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</si>
  <si>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</si>
  <si>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</si>
  <si>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</si>
  <si>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</si>
  <si>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</si>
  <si>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</si>
  <si>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</si>
  <si>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</si>
  <si>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</si>
  <si>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</si>
  <si>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</si>
  <si>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</si>
  <si>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</si>
  <si>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</si>
  <si>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</si>
  <si>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</si>
  <si>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</si>
  <si>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</si>
  <si>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</si>
  <si>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</si>
  <si>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</si>
  <si>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</si>
  <si>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</si>
  <si>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</si>
  <si>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</si>
  <si>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</si>
  <si>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</si>
  <si>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</si>
  <si>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</si>
  <si>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</si>
  <si>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</si>
  <si>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</si>
  <si>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</si>
  <si>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</si>
  <si>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</si>
  <si>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</si>
  <si>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</si>
  <si>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</si>
  <si>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</si>
  <si>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</si>
  <si>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</si>
  <si>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</si>
  <si>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</si>
  <si>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</si>
  <si>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</si>
  <si>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</si>
  <si>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</si>
  <si>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</si>
  <si>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</si>
  <si>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</si>
  <si>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</si>
  <si>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</si>
  <si>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</si>
  <si>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</si>
  <si>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</si>
  <si>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</si>
  <si>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</si>
  <si>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</si>
  <si>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</si>
  <si>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</si>
  <si>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</si>
  <si>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</si>
  <si>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</si>
  <si>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</si>
  <si>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</si>
  <si>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</si>
  <si>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</si>
  <si>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</si>
  <si>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</si>
  <si>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</si>
  <si>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</si>
  <si>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</si>
  <si>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</si>
  <si>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</si>
  <si>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</si>
  <si>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</si>
  <si>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</si>
  <si>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</si>
  <si>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</si>
  <si>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</si>
  <si>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</si>
  <si>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</si>
  <si>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</si>
  <si>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</si>
  <si>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</si>
  <si>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</si>
  <si>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</si>
  <si>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</si>
  <si>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</si>
  <si>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</si>
  <si>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</si>
  <si>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</si>
  <si>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</si>
  <si>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</si>
  <si>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</si>
  <si>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</si>
  <si>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</si>
  <si>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</si>
  <si>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</si>
  <si>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</si>
  <si>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</si>
  <si>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</si>
  <si>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</si>
  <si>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</si>
  <si>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</si>
  <si>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</si>
  <si>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</si>
  <si>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</si>
  <si>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</si>
  <si>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</si>
  <si>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</si>
  <si>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</si>
  <si>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</si>
  <si>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</si>
  <si>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</si>
  <si>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</si>
  <si>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</si>
  <si>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</si>
  <si>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</si>
  <si>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</si>
  <si>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</si>
  <si>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</si>
  <si>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</si>
  <si>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</si>
  <si>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</si>
  <si>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</si>
  <si>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</si>
  <si>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</si>
  <si>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</si>
  <si>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</si>
  <si>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</si>
  <si>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</si>
  <si>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</si>
  <si>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</si>
  <si>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</si>
  <si>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</si>
  <si>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</si>
  <si>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</si>
  <si>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</si>
  <si>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</si>
  <si>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</si>
  <si>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</si>
  <si>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</si>
  <si>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</si>
  <si>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</si>
  <si>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</si>
  <si>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</si>
  <si>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</si>
  <si>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</si>
  <si>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</si>
  <si>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</si>
  <si>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</si>
  <si>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</si>
  <si>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</si>
  <si>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</si>
  <si>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</si>
  <si>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</si>
  <si>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</si>
  <si>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</si>
  <si>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</si>
  <si>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</si>
  <si>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</si>
  <si>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</si>
  <si>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</si>
  <si>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</si>
  <si>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</si>
  <si>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</si>
  <si>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</si>
  <si>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</si>
  <si>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</si>
  <si>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</si>
  <si>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</si>
  <si>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</si>
  <si>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</si>
  <si>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</si>
  <si>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</si>
  <si>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</si>
  <si>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</si>
  <si>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</si>
  <si>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</si>
  <si>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</si>
  <si>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</si>
  <si>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</si>
  <si>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</si>
  <si>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</si>
  <si>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</si>
  <si>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</si>
  <si>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</si>
  <si>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</si>
  <si>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</si>
  <si>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</si>
  <si>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</si>
  <si>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</si>
  <si>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</si>
  <si>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</si>
  <si>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</si>
  <si>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</si>
  <si>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</si>
  <si>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</si>
  <si>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</si>
  <si>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</si>
  <si>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</si>
  <si>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</si>
  <si>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</si>
  <si>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</si>
  <si>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</si>
  <si>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</si>
  <si>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</si>
  <si>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</si>
  <si>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</si>
  <si>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</si>
  <si>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</si>
  <si>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</si>
  <si>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</si>
  <si>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</si>
  <si>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</si>
  <si>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</si>
  <si>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</si>
  <si>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</si>
  <si>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</si>
  <si>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</si>
  <si>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</si>
  <si>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</si>
  <si>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</si>
  <si>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</si>
  <si>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</si>
  <si>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</si>
  <si>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</si>
  <si>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</si>
  <si>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</si>
  <si>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</si>
  <si>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</si>
  <si>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</si>
  <si>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</si>
  <si>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</si>
  <si>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</si>
  <si>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</si>
  <si>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</si>
  <si>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</si>
  <si>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</si>
  <si>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</si>
  <si>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</si>
  <si>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</si>
  <si>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</si>
  <si>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</si>
  <si>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</si>
  <si>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</si>
  <si>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</si>
  <si>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</si>
  <si>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</si>
  <si>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</si>
  <si>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</si>
  <si>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</si>
  <si>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</si>
  <si>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</si>
  <si>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</si>
  <si>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</si>
  <si>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</si>
  <si>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</si>
  <si>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</si>
  <si>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</si>
  <si>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</si>
  <si>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</si>
  <si>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</si>
  <si>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</si>
  <si>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</si>
  <si>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</si>
  <si>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</si>
  <si>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</si>
  <si>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</si>
  <si>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</si>
  <si>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</si>
  <si>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</si>
  <si>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</si>
  <si>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</si>
  <si>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</si>
  <si>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</si>
  <si>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</si>
  <si>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</si>
  <si>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</si>
  <si>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</si>
  <si>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</si>
  <si>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</si>
  <si>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</si>
  <si>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</si>
  <si>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</si>
  <si>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</si>
  <si>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</si>
  <si>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</si>
  <si>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</si>
  <si>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</si>
  <si>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</si>
  <si>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</si>
  <si>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</si>
  <si>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</si>
  <si>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</si>
  <si>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</si>
  <si>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</si>
  <si>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</si>
  <si>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</si>
  <si>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</si>
  <si>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</si>
  <si>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</si>
  <si>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</si>
  <si>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</si>
  <si>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</si>
  <si>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</si>
  <si>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</si>
  <si>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</si>
  <si>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</si>
  <si>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</si>
  <si>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</si>
  <si>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</si>
  <si>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</si>
  <si>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</si>
  <si>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</si>
  <si>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</si>
  <si>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</si>
  <si>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</si>
  <si>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</si>
  <si>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</si>
  <si>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</si>
  <si>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</si>
  <si>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</si>
  <si>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</si>
  <si>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</si>
  <si>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</si>
  <si>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</si>
  <si>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</si>
  <si>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</si>
  <si>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</si>
  <si>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</si>
  <si>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</si>
  <si>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</si>
  <si>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</si>
  <si>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</si>
  <si>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</si>
  <si>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</si>
  <si>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</si>
  <si>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</si>
  <si>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</si>
  <si>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</si>
  <si>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</si>
  <si>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</si>
  <si>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</si>
  <si>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</si>
  <si>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</si>
  <si>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</si>
  <si>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</si>
  <si>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</si>
  <si>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</si>
  <si>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</si>
  <si>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</si>
  <si>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</si>
  <si>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</si>
  <si>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</si>
  <si>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</si>
  <si>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</si>
  <si>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</si>
  <si>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</si>
  <si>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</si>
  <si>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</si>
  <si>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</si>
  <si>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</si>
  <si>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</si>
  <si>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</si>
  <si>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</si>
  <si>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</si>
  <si>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</si>
  <si>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</si>
  <si>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</si>
  <si>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</si>
  <si>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</si>
  <si>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</si>
  <si>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</si>
  <si>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</si>
  <si>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</si>
  <si>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</si>
  <si>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</si>
  <si>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</si>
  <si>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</si>
  <si>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</si>
  <si>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</si>
  <si>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</si>
  <si>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</si>
  <si>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</si>
  <si>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</si>
  <si>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</si>
  <si>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</si>
  <si>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</si>
  <si>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</si>
  <si>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</si>
  <si>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</si>
  <si>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</si>
  <si>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</si>
  <si>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</si>
  <si>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</si>
  <si>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</si>
  <si>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</si>
  <si>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</si>
  <si>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</si>
  <si>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</si>
  <si>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</si>
  <si>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</si>
  <si>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</si>
  <si>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</si>
  <si>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</si>
  <si>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</si>
  <si>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</si>
  <si>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</si>
  <si>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</si>
  <si>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</si>
  <si>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</si>
  <si>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</si>
  <si>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</si>
  <si>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</si>
  <si>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</si>
  <si>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</si>
  <si>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</si>
  <si>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</si>
  <si>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</si>
  <si>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</si>
  <si>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</si>
  <si>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</si>
  <si>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</si>
  <si>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</si>
  <si>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</si>
  <si>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</si>
  <si>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</si>
  <si>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</si>
  <si>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</si>
  <si>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</si>
  <si>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</si>
  <si>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</si>
  <si>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</si>
  <si>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</si>
  <si>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</si>
  <si>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</si>
  <si>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</si>
  <si>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</si>
  <si>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</si>
  <si>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</si>
  <si>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</si>
  <si>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</si>
  <si>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</si>
  <si>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</si>
  <si>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</si>
  <si>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</si>
  <si>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</si>
  <si>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</si>
  <si>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</si>
  <si>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</si>
  <si>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</si>
  <si>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</si>
  <si>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</si>
  <si>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</si>
  <si>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</si>
  <si>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</si>
  <si>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</si>
  <si>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</si>
  <si>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</si>
  <si>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</si>
  <si>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</si>
  <si>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</si>
  <si>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</si>
  <si>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</si>
  <si>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</si>
  <si>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</si>
  <si>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</si>
  <si>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</si>
  <si>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</si>
  <si>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</si>
  <si>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</si>
  <si>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</si>
  <si>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</si>
  <si>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</si>
  <si>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</si>
  <si>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</si>
  <si>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</si>
  <si>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</si>
  <si>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</si>
  <si>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</si>
  <si>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</si>
  <si>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</si>
  <si>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</si>
  <si>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</si>
  <si>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</si>
  <si>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</si>
  <si>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</si>
  <si>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</si>
  <si>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</si>
  <si>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</si>
  <si>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</si>
  <si>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</si>
  <si>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</si>
  <si>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</si>
  <si>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</si>
  <si>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</si>
  <si>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</si>
  <si>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</si>
  <si>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</si>
  <si>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</si>
  <si>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</si>
  <si>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</si>
  <si>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</si>
  <si>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</si>
  <si>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</si>
  <si>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</si>
  <si>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</si>
  <si>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</si>
  <si>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</si>
  <si>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</si>
  <si>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</si>
  <si>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</si>
  <si>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</si>
  <si>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</si>
  <si>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</si>
  <si>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</si>
  <si>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</si>
  <si>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</si>
  <si>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</si>
  <si>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</si>
  <si>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</si>
  <si>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</si>
  <si>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</si>
  <si>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</si>
  <si>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</si>
  <si>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</si>
  <si>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</si>
  <si>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</si>
  <si>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</si>
  <si>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</si>
  <si>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</si>
  <si>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</si>
  <si>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</si>
  <si>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</si>
  <si>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</si>
  <si>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</si>
  <si>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</si>
  <si>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</si>
  <si>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</si>
  <si>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</si>
  <si>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</si>
  <si>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</si>
  <si>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</si>
  <si>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</si>
  <si>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</si>
  <si>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</si>
  <si>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</si>
  <si>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</si>
  <si>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</si>
  <si>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</si>
  <si>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</si>
  <si>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</si>
  <si>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</si>
  <si>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</si>
  <si>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</si>
  <si>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</si>
  <si>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</si>
  <si>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</si>
  <si>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</si>
  <si>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</si>
  <si>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</si>
  <si>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</si>
  <si>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</si>
  <si>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</si>
  <si>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</si>
  <si>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</si>
  <si>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</si>
  <si>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</si>
  <si>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</si>
  <si>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</si>
  <si>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</si>
  <si>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</si>
  <si>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</si>
  <si>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</si>
  <si>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</si>
  <si>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</si>
  <si>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</si>
  <si>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</si>
  <si>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</si>
  <si>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</si>
  <si>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</si>
  <si>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</si>
  <si>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</si>
  <si>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</si>
  <si>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</si>
  <si>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</si>
  <si>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</si>
  <si>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</si>
  <si>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</si>
  <si>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</si>
  <si>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</si>
  <si>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</si>
  <si>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</si>
  <si>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</si>
  <si>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</si>
  <si>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</si>
  <si>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</si>
  <si>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</si>
  <si>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</si>
  <si>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</si>
  <si>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</si>
  <si>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</si>
  <si>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</si>
  <si>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</si>
  <si>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</si>
  <si>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</si>
  <si>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</si>
  <si>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</si>
  <si>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</si>
  <si>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</si>
  <si>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</si>
  <si>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</si>
  <si>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</si>
  <si>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</si>
  <si>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</si>
  <si>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</si>
  <si>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</si>
  <si>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</si>
  <si>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</si>
  <si>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</si>
  <si>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</si>
  <si>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</si>
  <si>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</si>
  <si>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</si>
  <si>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</si>
  <si>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</si>
  <si>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</si>
  <si>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</si>
  <si>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</si>
  <si>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</si>
  <si>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</si>
  <si>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</si>
  <si>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</si>
  <si>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</si>
  <si>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</si>
  <si>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</si>
  <si>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</si>
  <si>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</si>
  <si>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</si>
  <si>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</si>
  <si>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</si>
  <si>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</si>
  <si>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</si>
  <si>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</si>
  <si>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</si>
  <si>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</si>
  <si>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</si>
  <si>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</si>
  <si>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</si>
  <si>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</si>
  <si>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</si>
  <si>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</si>
  <si>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</si>
  <si>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</si>
  <si>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</si>
  <si>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</si>
  <si>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</si>
  <si>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</si>
  <si>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</si>
  <si>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</si>
  <si>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</si>
  <si>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</si>
  <si>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</si>
  <si>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</si>
  <si>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</si>
  <si>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</si>
  <si>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</si>
  <si>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</si>
  <si>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</si>
  <si>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</si>
  <si>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</si>
  <si>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</si>
  <si>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</si>
  <si>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</si>
  <si>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</si>
  <si>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</si>
  <si>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</si>
  <si>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</si>
  <si>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</si>
  <si>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</si>
  <si>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</si>
  <si>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</si>
  <si>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</si>
  <si>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</si>
  <si>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</si>
  <si>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</si>
  <si>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</si>
  <si>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</si>
  <si>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</si>
  <si>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</si>
  <si>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</si>
  <si>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</si>
  <si>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</si>
  <si>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</si>
  <si>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</si>
  <si>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</si>
  <si>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</si>
  <si>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</si>
  <si>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</si>
  <si>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</si>
  <si>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</si>
  <si>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</si>
  <si>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</si>
  <si>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</si>
  <si>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</si>
  <si>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</si>
  <si>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</si>
  <si>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</si>
  <si>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</si>
  <si>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</si>
  <si>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</si>
  <si>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</si>
  <si>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</si>
  <si>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</si>
  <si>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</si>
  <si>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</si>
  <si>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</si>
  <si>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</si>
  <si>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</si>
  <si>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</si>
  <si>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</si>
  <si>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</si>
  <si>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</si>
  <si>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</si>
  <si>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</si>
  <si>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</si>
  <si>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</si>
  <si>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</si>
  <si>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</si>
  <si>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</si>
  <si>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</si>
  <si>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</si>
  <si>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</si>
  <si>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</si>
  <si>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</si>
  <si>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</si>
  <si>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</si>
  <si>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</si>
  <si>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</si>
  <si>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</si>
  <si>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</si>
  <si>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</si>
  <si>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</si>
  <si>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</si>
  <si>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</si>
  <si>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</si>
  <si>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</si>
  <si>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</si>
  <si>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</si>
  <si>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</si>
  <si>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</si>
  <si>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</si>
  <si>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</si>
  <si>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</si>
  <si>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</si>
  <si>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</si>
  <si>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</si>
  <si>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</si>
  <si>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</si>
  <si>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</si>
  <si>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</si>
  <si>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</si>
  <si>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</si>
  <si>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</si>
  <si>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</si>
  <si>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</si>
  <si>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</si>
  <si>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</si>
  <si>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</si>
  <si>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</si>
  <si>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</si>
  <si>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</si>
  <si>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</si>
  <si>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</si>
  <si>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</si>
  <si>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</si>
  <si>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</si>
  <si>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</si>
  <si>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</si>
  <si>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</si>
  <si>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</si>
  <si>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</si>
  <si>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</si>
  <si>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</si>
  <si>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</si>
  <si>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</si>
  <si>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</si>
  <si>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</si>
  <si>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</si>
  <si>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</si>
  <si>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</si>
  <si>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</si>
  <si>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</si>
  <si>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</si>
  <si>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</si>
  <si>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</si>
  <si>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</si>
  <si>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</si>
  <si>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</si>
  <si>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</si>
  <si>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</si>
  <si>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</si>
  <si>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</si>
  <si>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</si>
  <si>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</si>
  <si>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</si>
  <si>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</si>
  <si>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</si>
  <si>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</si>
  <si>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</si>
  <si>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</si>
  <si>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</si>
  <si>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</si>
  <si>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</si>
  <si>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</si>
  <si>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</si>
  <si>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</si>
  <si>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</si>
  <si>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</si>
  <si>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</si>
  <si>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</si>
  <si>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</si>
  <si>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</si>
  <si>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</si>
  <si>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</si>
  <si>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</si>
  <si>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</si>
  <si>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</si>
  <si>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</si>
  <si>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</si>
  <si>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</si>
  <si>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</si>
  <si>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</si>
  <si>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</si>
  <si>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</si>
  <si>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</si>
  <si>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</si>
  <si>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</si>
  <si>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</si>
  <si>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</si>
  <si>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</si>
  <si>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</si>
  <si>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</si>
  <si>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</si>
  <si>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</si>
  <si>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</si>
  <si>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</si>
  <si>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</si>
  <si>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</si>
  <si>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</si>
  <si>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</si>
  <si>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</si>
  <si>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</si>
  <si>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</si>
  <si>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</si>
  <si>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</si>
  <si>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</si>
  <si>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</si>
  <si>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</si>
  <si>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</si>
  <si>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</si>
  <si>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</si>
  <si>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</si>
  <si>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</si>
  <si>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</si>
  <si>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</si>
  <si>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</si>
  <si>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</si>
  <si>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</si>
  <si>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</si>
  <si>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</si>
  <si>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</si>
  <si>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</si>
  <si>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</si>
  <si>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</si>
  <si>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</si>
  <si>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</si>
  <si>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</si>
  <si>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</si>
  <si>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</si>
  <si>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</si>
  <si>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</si>
  <si>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</si>
  <si>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</si>
  <si>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</si>
  <si>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</si>
  <si>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</si>
  <si>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</si>
  <si>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</si>
  <si>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</si>
  <si>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</si>
  <si>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</si>
  <si>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</si>
  <si>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</si>
  <si>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</si>
  <si>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</si>
  <si>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</si>
  <si>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</si>
  <si>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</si>
  <si>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</si>
  <si>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</si>
  <si>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</si>
  <si>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</si>
  <si>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</si>
  <si>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</si>
  <si>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</si>
  <si>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</si>
  <si>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</si>
  <si>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</si>
  <si>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</si>
  <si>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</si>
  <si>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</si>
  <si>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</si>
  <si>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</si>
  <si>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</si>
  <si>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</si>
  <si>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</si>
  <si>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</si>
  <si>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</si>
  <si>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</si>
  <si>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</si>
  <si>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</si>
  <si>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</si>
  <si>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</si>
  <si>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</si>
  <si>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</si>
  <si>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</si>
  <si>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</si>
  <si>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</si>
  <si>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</si>
  <si>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</si>
  <si>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</si>
  <si>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</si>
  <si>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</si>
  <si>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</si>
  <si>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</si>
  <si>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</si>
  <si>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</si>
  <si>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</si>
  <si>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</si>
  <si>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</si>
  <si>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</si>
  <si>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</si>
  <si>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</si>
  <si>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</si>
  <si>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</si>
  <si>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</si>
  <si>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</si>
  <si>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</si>
  <si>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</si>
  <si>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</si>
  <si>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</si>
  <si>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</si>
  <si>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</si>
  <si>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</si>
  <si>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</si>
  <si>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</si>
  <si>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</si>
  <si>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</si>
  <si>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</si>
  <si>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</si>
  <si>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</si>
  <si>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</si>
  <si>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</si>
  <si>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</si>
  <si>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</si>
  <si>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</si>
  <si>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</si>
  <si>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</si>
  <si>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</si>
  <si>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</si>
  <si>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</si>
  <si>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</si>
  <si>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</si>
  <si>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</si>
  <si>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</si>
  <si>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</si>
  <si>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</si>
  <si>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</si>
  <si>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</si>
  <si>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</si>
  <si>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</si>
  <si>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</si>
  <si>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</si>
  <si>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</si>
  <si>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</si>
  <si>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</si>
  <si>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</si>
  <si>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</si>
  <si>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</si>
  <si>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</si>
  <si>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</si>
  <si>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</si>
  <si>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</si>
  <si>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</si>
  <si>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</si>
  <si>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</si>
  <si>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</si>
  <si>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</si>
  <si>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</si>
  <si>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</si>
  <si>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</si>
  <si>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</si>
  <si>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</si>
  <si>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</si>
  <si>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</si>
  <si>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</si>
  <si>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</si>
  <si>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</si>
  <si>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</si>
  <si>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</si>
  <si>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</si>
  <si>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</si>
  <si>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</si>
  <si>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</si>
  <si>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</si>
  <si>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</si>
  <si>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</si>
  <si>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</si>
  <si>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</si>
  <si>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</si>
  <si>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</si>
  <si>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</si>
  <si>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</si>
  <si>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</si>
  <si>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</si>
  <si>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</si>
  <si>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</si>
  <si>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</si>
  <si>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</si>
  <si>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</si>
  <si>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</si>
  <si>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</si>
  <si>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</si>
  <si>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</si>
  <si>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</si>
  <si>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</si>
  <si>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</si>
  <si>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</si>
  <si>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</si>
  <si>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</si>
  <si>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</si>
  <si>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</si>
  <si>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</si>
  <si>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</si>
  <si>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</si>
  <si>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</si>
  <si>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</si>
  <si>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</si>
  <si>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</si>
  <si>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</si>
  <si>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</si>
  <si>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</si>
  <si>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</si>
  <si>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</si>
  <si>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</si>
  <si>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</si>
  <si>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</si>
  <si>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</si>
  <si>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</si>
  <si>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</si>
  <si>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</si>
  <si>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</si>
  <si>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</si>
  <si>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</si>
  <si>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</si>
  <si>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</si>
  <si>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</si>
  <si>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</si>
  <si>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</si>
  <si>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</si>
  <si>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</si>
  <si>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</si>
  <si>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</si>
  <si>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</si>
  <si>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</si>
  <si>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</si>
  <si>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</si>
  <si>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</si>
  <si>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</si>
  <si>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</si>
  <si>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</si>
  <si>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</si>
  <si>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</si>
  <si>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</si>
  <si>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</si>
  <si>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</si>
  <si>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</si>
  <si>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</si>
  <si>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</si>
  <si>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</si>
  <si>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</si>
  <si>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</si>
  <si>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</si>
  <si>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</si>
  <si>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</si>
  <si>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</si>
  <si>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</si>
  <si>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</si>
  <si>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</si>
  <si>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</si>
  <si>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</si>
  <si>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</si>
  <si>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</si>
  <si>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</si>
  <si>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</si>
  <si>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</si>
  <si>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</si>
  <si>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</si>
  <si>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</si>
  <si>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</si>
  <si>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</si>
  <si>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</si>
  <si>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</si>
  <si>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</si>
  <si>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</si>
  <si>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</si>
  <si>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</si>
  <si>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</si>
  <si>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</si>
  <si>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</si>
  <si>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</si>
  <si>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</si>
  <si>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</si>
  <si>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</si>
  <si>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</si>
  <si>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</si>
  <si>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</si>
  <si>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</si>
  <si>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</si>
  <si>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</si>
  <si>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</si>
  <si>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</si>
  <si>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</si>
  <si>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</si>
  <si>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</si>
  <si>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</si>
  <si>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</si>
  <si>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</si>
  <si>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</si>
  <si>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</si>
  <si>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</si>
  <si>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</si>
  <si>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</si>
  <si>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</si>
  <si>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</si>
  <si>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</si>
  <si>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</si>
  <si>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</si>
  <si>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</si>
  <si>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</si>
  <si>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</si>
  <si>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</si>
  <si>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</si>
  <si>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</si>
  <si>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</si>
  <si>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</si>
  <si>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</si>
  <si>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</si>
  <si>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</si>
  <si>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</si>
  <si>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</si>
  <si>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</si>
  <si>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</si>
  <si>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</si>
  <si>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</si>
  <si>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</si>
  <si>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</si>
  <si>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</si>
  <si>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</si>
  <si>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</si>
  <si>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</si>
  <si>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</si>
  <si>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</si>
  <si>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</si>
  <si>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</si>
  <si>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</si>
  <si>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</si>
  <si>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</si>
  <si>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</si>
  <si>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</si>
  <si>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</si>
  <si>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</si>
  <si>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</si>
  <si>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</si>
  <si>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</si>
  <si>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</si>
  <si>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</si>
  <si>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</si>
  <si>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</si>
  <si>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</si>
  <si>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</si>
  <si>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</si>
  <si>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</si>
  <si>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</si>
  <si>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</si>
  <si>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</si>
  <si>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</si>
  <si>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</si>
  <si>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</si>
  <si>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</si>
  <si>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</si>
  <si>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</si>
  <si>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</si>
  <si>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</si>
  <si>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</si>
  <si>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</si>
  <si>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</si>
  <si>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</si>
  <si>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</si>
  <si>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</si>
  <si>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</si>
  <si>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</si>
  <si>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</si>
  <si>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</si>
  <si>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</si>
  <si>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</si>
  <si>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</si>
  <si>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</si>
  <si>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</si>
  <si>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</si>
  <si>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</si>
  <si>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</si>
  <si>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</si>
  <si>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</si>
  <si>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</si>
  <si>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</si>
  <si>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</si>
  <si>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</si>
  <si>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</si>
  <si>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</si>
  <si>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</si>
  <si>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</si>
  <si>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</si>
  <si>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</si>
  <si>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</si>
  <si>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</si>
  <si>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</si>
  <si>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</si>
  <si>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</si>
  <si>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</si>
  <si>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</si>
  <si>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</si>
  <si>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</si>
  <si>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</si>
  <si>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</si>
  <si>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</si>
  <si>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</si>
  <si>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</si>
  <si>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</si>
  <si>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</si>
  <si>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</si>
  <si>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</si>
  <si>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</si>
  <si>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</si>
  <si>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</si>
  <si>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</si>
  <si>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</si>
  <si>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</si>
  <si>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</si>
  <si>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</si>
  <si>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</si>
  <si>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</si>
  <si>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</si>
  <si>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</si>
  <si>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</si>
  <si>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</si>
  <si>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</si>
  <si>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</si>
  <si>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</si>
  <si>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</si>
  <si>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</si>
  <si>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</si>
  <si>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</si>
  <si>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</si>
  <si>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</si>
  <si>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</si>
  <si>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</si>
  <si>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</si>
  <si>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</si>
  <si>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</si>
  <si>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</si>
  <si>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</si>
  <si>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</si>
  <si>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</si>
  <si>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</si>
  <si>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</si>
  <si>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</si>
  <si>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</si>
  <si>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</si>
  <si>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</si>
  <si>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</si>
  <si>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</si>
  <si>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</si>
  <si>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</si>
  <si>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</si>
  <si>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</si>
  <si>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</si>
  <si>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</si>
  <si>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</si>
  <si>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</si>
  <si>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</si>
  <si>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</si>
  <si>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</si>
  <si>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</si>
  <si>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</si>
  <si>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</si>
  <si>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</si>
  <si>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</si>
  <si>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</si>
  <si>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</si>
  <si>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</si>
  <si>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</si>
  <si>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</si>
  <si>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</si>
  <si>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</si>
  <si>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</si>
  <si>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</si>
  <si>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</si>
  <si>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</si>
  <si>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</si>
  <si>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</si>
  <si>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</si>
  <si>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</si>
  <si>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</si>
  <si>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</si>
  <si>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</si>
  <si>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</si>
  <si>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</si>
  <si>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</si>
  <si>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</si>
  <si>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</si>
  <si>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</si>
  <si>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</si>
  <si>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</si>
  <si>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</si>
  <si>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</si>
  <si>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</si>
  <si>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</si>
  <si>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</si>
  <si>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</si>
  <si>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</si>
  <si>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</si>
  <si>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</si>
  <si>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</si>
  <si>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</si>
  <si>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</si>
  <si>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</si>
  <si>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</si>
  <si>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</si>
  <si>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</si>
  <si>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</si>
  <si>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</si>
  <si>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</si>
  <si>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</si>
  <si>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</si>
  <si>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</si>
  <si>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</si>
  <si>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</si>
  <si>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</si>
  <si>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</si>
  <si>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</si>
  <si>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</si>
  <si>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</si>
  <si>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</si>
  <si>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</si>
  <si>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</si>
  <si>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</si>
  <si>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</si>
  <si>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</si>
  <si>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</si>
  <si>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</si>
  <si>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</si>
  <si>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</si>
  <si>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</si>
  <si>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</si>
  <si>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</si>
  <si>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</si>
  <si>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</si>
  <si>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</si>
  <si>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</si>
  <si>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</si>
  <si>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</si>
  <si>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</si>
  <si>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</si>
  <si>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</si>
  <si>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</si>
  <si>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</si>
  <si>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</si>
  <si>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</si>
  <si>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</si>
  <si>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</si>
  <si>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</si>
  <si>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</si>
  <si>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</si>
  <si>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</si>
  <si>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</si>
  <si>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</si>
  <si>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</si>
  <si>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</si>
  <si>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</si>
  <si>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</si>
  <si>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</si>
  <si>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</si>
  <si>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</si>
  <si>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</si>
  <si>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</si>
  <si>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</si>
  <si>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</si>
  <si>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</si>
  <si>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</si>
  <si>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</si>
  <si>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</si>
  <si>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</si>
  <si>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</si>
  <si>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</si>
  <si>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</si>
  <si>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</si>
  <si>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</si>
  <si>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</si>
  <si>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</si>
  <si>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</si>
  <si>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</si>
  <si>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</si>
  <si>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</si>
  <si>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</si>
  <si>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</si>
  <si>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</si>
  <si>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</si>
  <si>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</si>
  <si>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</si>
  <si>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</si>
  <si>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</si>
  <si>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</si>
  <si>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</si>
  <si>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</si>
  <si>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</si>
  <si>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</si>
  <si>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</si>
  <si>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</si>
  <si>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</si>
  <si>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</si>
  <si>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</si>
  <si>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</si>
  <si>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</si>
  <si>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</si>
  <si>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</si>
  <si>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</si>
  <si>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</si>
  <si>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</si>
  <si>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</si>
  <si>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</si>
  <si>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</si>
  <si>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</si>
  <si>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</si>
  <si>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</si>
  <si>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</si>
  <si>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</si>
  <si>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</si>
  <si>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</si>
  <si>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</si>
  <si>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</si>
  <si>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</si>
  <si>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</si>
  <si>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</si>
  <si>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</si>
  <si>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</si>
  <si>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</si>
  <si>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</si>
  <si>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</si>
  <si>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</si>
  <si>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</si>
  <si>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</si>
  <si>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</si>
  <si>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</si>
  <si>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</si>
  <si>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</si>
  <si>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</si>
  <si>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</si>
  <si>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</si>
  <si>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</si>
  <si>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</si>
  <si>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</si>
  <si>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</si>
  <si>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</si>
  <si>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</si>
  <si>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</si>
  <si>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</si>
  <si>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</si>
  <si>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</si>
  <si>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</si>
  <si>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</si>
  <si>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</si>
  <si>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</si>
  <si>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</si>
  <si>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</si>
  <si>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</si>
  <si>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</si>
  <si>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</si>
  <si>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</si>
  <si>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</si>
  <si>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</si>
  <si>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</si>
  <si>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</si>
  <si>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</si>
  <si>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</si>
  <si>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</si>
  <si>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</si>
  <si>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</si>
  <si>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</si>
  <si>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</si>
  <si>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</si>
  <si>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</si>
  <si>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</si>
  <si>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</si>
  <si>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</si>
  <si>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</si>
  <si>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</si>
  <si>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</si>
  <si>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</si>
  <si>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</si>
  <si>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</si>
  <si>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</si>
  <si>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</si>
  <si>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</si>
  <si>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</si>
  <si>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</si>
  <si>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</si>
  <si>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</si>
  <si>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</si>
  <si>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</si>
  <si>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</si>
  <si>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</si>
  <si>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</si>
  <si>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</si>
  <si>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</si>
  <si>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</si>
  <si>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</si>
  <si>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</si>
  <si>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</si>
  <si>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</si>
  <si>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</si>
  <si>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</si>
  <si>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</si>
  <si>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</si>
  <si>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</si>
  <si>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</si>
  <si>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</si>
  <si>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</si>
  <si>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</si>
  <si>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</si>
  <si>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</si>
  <si>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</si>
  <si>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</si>
  <si>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</si>
  <si>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</si>
  <si>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</si>
  <si>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</si>
  <si>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</si>
  <si>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</si>
  <si>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</si>
  <si>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</si>
  <si>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</si>
  <si>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</si>
  <si>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</si>
  <si>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</si>
  <si>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</si>
  <si>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</si>
  <si>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</si>
  <si>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</si>
  <si>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</si>
  <si>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</si>
  <si>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</si>
  <si>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</si>
  <si>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</si>
  <si>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</si>
  <si>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</si>
  <si>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</si>
  <si>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</si>
  <si>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</si>
  <si>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</si>
  <si>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</si>
  <si>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</si>
  <si>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</si>
  <si>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</si>
  <si>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</si>
  <si>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</si>
  <si>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</si>
  <si>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</si>
  <si>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</si>
  <si>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</si>
  <si>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</si>
  <si>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</si>
  <si>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</si>
  <si>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</si>
  <si>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</si>
  <si>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</si>
  <si>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</si>
  <si>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</si>
  <si>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</si>
  <si>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</si>
  <si>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</si>
  <si>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</si>
  <si>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</si>
  <si>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</si>
  <si>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</si>
  <si>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</si>
  <si>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</si>
  <si>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</si>
  <si>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</si>
  <si>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</si>
  <si>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</si>
  <si>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</si>
  <si>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</si>
  <si>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</si>
  <si>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</si>
  <si>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</si>
  <si>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</si>
  <si>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</si>
  <si>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</si>
  <si>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</si>
  <si>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</si>
  <si>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</si>
  <si>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</si>
  <si>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</si>
  <si>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</si>
  <si>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</si>
  <si>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</si>
  <si>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</si>
  <si>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</si>
  <si>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</si>
  <si>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</si>
  <si>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</si>
  <si>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</si>
  <si>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</si>
  <si>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</si>
  <si>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</si>
  <si>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</si>
  <si>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</si>
  <si>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</si>
  <si>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</si>
  <si>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</si>
  <si>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</si>
  <si>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</si>
  <si>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</si>
  <si>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</si>
  <si>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</si>
  <si>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</si>
  <si>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</si>
  <si>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</si>
  <si>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</si>
  <si>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</si>
  <si>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</si>
  <si>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</si>
  <si>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</si>
  <si>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</si>
  <si>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</si>
  <si>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</si>
  <si>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</si>
  <si>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</si>
  <si>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</si>
  <si>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</si>
  <si>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</si>
  <si>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</si>
  <si>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</si>
  <si>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</si>
  <si>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</si>
  <si>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</si>
  <si>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</si>
  <si>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</si>
  <si>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</si>
  <si>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</si>
  <si>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</si>
  <si>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</si>
  <si>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</si>
  <si>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</si>
  <si>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</si>
  <si>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</si>
  <si>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</si>
  <si>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</si>
  <si>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</si>
  <si>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</si>
  <si>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</si>
  <si>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</si>
  <si>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</si>
  <si>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</si>
  <si>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</si>
  <si>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</si>
  <si>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</si>
  <si>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</si>
  <si>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</si>
  <si>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</si>
  <si>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</si>
  <si>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</si>
  <si>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</si>
  <si>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</si>
  <si>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</si>
  <si>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</si>
  <si>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</si>
  <si>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</si>
  <si>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</si>
  <si>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</si>
  <si>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</si>
  <si>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</si>
  <si>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</si>
  <si>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</si>
  <si>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</si>
  <si>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</si>
  <si>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</si>
  <si>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</si>
  <si>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</si>
  <si>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</si>
  <si>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</si>
  <si>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</si>
  <si>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</si>
  <si>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</si>
  <si>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</si>
  <si>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</si>
  <si>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</si>
  <si>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</si>
  <si>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</si>
  <si>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</si>
  <si>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</si>
  <si>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</si>
  <si>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</si>
  <si>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</si>
  <si>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</si>
  <si>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</si>
  <si>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</si>
  <si>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</si>
  <si>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</si>
  <si>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</si>
  <si>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</si>
  <si>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</si>
  <si>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</si>
  <si>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</si>
  <si>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</si>
  <si>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</si>
  <si>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</si>
  <si>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</si>
  <si>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</si>
  <si>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</si>
  <si>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</si>
  <si>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</si>
  <si>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</si>
  <si>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</si>
  <si>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</si>
  <si>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</si>
  <si>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</si>
  <si>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</si>
  <si>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</si>
  <si>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</si>
  <si>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</si>
  <si>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</si>
  <si>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</si>
  <si>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</si>
  <si>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</si>
  <si>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</si>
  <si>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</si>
  <si>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</si>
  <si>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</si>
  <si>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</si>
  <si>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</si>
  <si>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</si>
  <si>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</si>
  <si>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</si>
  <si>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</si>
  <si>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</si>
  <si>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</si>
  <si>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</si>
  <si>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</si>
  <si>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</si>
  <si>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</si>
  <si>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</si>
  <si>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</si>
  <si>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</si>
  <si>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</si>
  <si>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</si>
  <si>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</si>
  <si>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</si>
  <si>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</si>
  <si>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</si>
  <si>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</si>
  <si>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</si>
  <si>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</si>
  <si>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</si>
  <si>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</si>
  <si>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</si>
  <si>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</si>
  <si>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</si>
  <si>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</si>
  <si>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</si>
  <si>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</si>
  <si>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</si>
  <si>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</si>
  <si>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</si>
  <si>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</si>
  <si>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</si>
  <si>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</si>
  <si>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</si>
  <si>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</si>
  <si>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</si>
  <si>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</si>
  <si>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</si>
  <si>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</si>
  <si>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</si>
  <si>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</si>
  <si>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</si>
  <si>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</si>
  <si>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</si>
  <si>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</si>
  <si>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</si>
  <si>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</si>
  <si>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</si>
  <si>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</si>
  <si>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</si>
  <si>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</si>
  <si>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</si>
  <si>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</si>
  <si>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</si>
  <si>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</si>
  <si>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</si>
  <si>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</si>
  <si>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</si>
  <si>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</si>
  <si>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</si>
  <si>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</si>
  <si>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</si>
  <si>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</si>
  <si>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</si>
  <si>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</si>
  <si>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</si>
  <si>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</si>
  <si>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</si>
  <si>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</si>
  <si>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</si>
  <si>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</si>
  <si>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</si>
  <si>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</si>
  <si>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</si>
  <si>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</si>
  <si>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</si>
  <si>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</si>
  <si>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</si>
  <si>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</si>
  <si>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</si>
  <si>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</si>
  <si>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</si>
  <si>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</si>
  <si>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</si>
  <si>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</si>
  <si>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</si>
  <si>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</si>
  <si>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</si>
  <si>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</si>
  <si>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</si>
  <si>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</si>
  <si>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</si>
  <si>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</si>
  <si>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</si>
  <si>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</si>
  <si>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</si>
  <si>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</si>
  <si>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</si>
  <si>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</si>
  <si>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</si>
  <si>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</si>
  <si>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</si>
  <si>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</si>
  <si>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</si>
  <si>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</si>
  <si>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</si>
  <si>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</si>
  <si>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</si>
  <si>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</si>
  <si>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</si>
  <si>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</si>
  <si>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</si>
  <si>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</si>
  <si>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</si>
  <si>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</si>
  <si>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</si>
  <si>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</si>
  <si>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</si>
  <si>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</si>
  <si>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</si>
  <si>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</si>
  <si>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</si>
  <si>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</si>
  <si>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</si>
  <si>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</si>
  <si>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</si>
  <si>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</si>
  <si>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</si>
  <si>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</si>
  <si>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</si>
  <si>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</si>
  <si>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</si>
  <si>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</si>
  <si>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</si>
  <si>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</si>
  <si>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</si>
  <si>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</si>
  <si>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</si>
  <si>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</si>
  <si>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</si>
  <si>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</si>
  <si>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</si>
  <si>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</si>
  <si>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</si>
  <si>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</si>
  <si>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</si>
  <si>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</si>
  <si>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</si>
  <si>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</si>
  <si>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</si>
  <si>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</si>
  <si>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</si>
  <si>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</si>
  <si>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</si>
  <si>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</si>
  <si>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</si>
  <si>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</si>
  <si>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</si>
  <si>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</si>
  <si>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</si>
  <si>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</si>
  <si>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</si>
  <si>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</si>
  <si>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</si>
  <si>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</si>
  <si>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</si>
  <si>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</si>
  <si>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</si>
  <si>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</si>
  <si>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</si>
  <si>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</si>
  <si>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</si>
  <si>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</si>
  <si>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</si>
  <si>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</si>
  <si>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</si>
  <si>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</si>
  <si>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</si>
  <si>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</si>
  <si>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</si>
  <si>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</si>
  <si>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</si>
  <si>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</si>
  <si>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</si>
  <si>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</si>
  <si>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</si>
  <si>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</si>
  <si>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</si>
  <si>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</si>
  <si>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</si>
  <si>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</si>
  <si>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</si>
  <si>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</si>
  <si>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</si>
  <si>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</si>
  <si>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</si>
  <si>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</si>
  <si>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</si>
  <si>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</si>
  <si>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</si>
  <si>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</si>
  <si>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</si>
  <si>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</si>
  <si>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</si>
  <si>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</si>
  <si>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</si>
  <si>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</si>
  <si>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</si>
  <si>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</si>
  <si>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</si>
  <si>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</si>
  <si>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</si>
  <si>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</si>
  <si>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</si>
  <si>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</si>
  <si>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</si>
  <si>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</si>
  <si>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</si>
  <si>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</si>
  <si>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</si>
  <si>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</si>
  <si>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</si>
  <si>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</si>
  <si>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</si>
  <si>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</si>
  <si>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</si>
  <si>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</si>
  <si>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</si>
  <si>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</si>
  <si>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</si>
  <si>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</si>
  <si>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</si>
  <si>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</si>
  <si>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</si>
  <si>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</si>
  <si>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</si>
  <si>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</si>
  <si>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</si>
  <si>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</si>
  <si>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</si>
  <si>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</si>
  <si>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</si>
  <si>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</si>
  <si>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</si>
  <si>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</si>
  <si>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</si>
  <si>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</si>
  <si>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</si>
  <si>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</si>
  <si>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</si>
  <si>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</si>
  <si>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</si>
  <si>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</si>
  <si>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</si>
  <si>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</si>
  <si>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</si>
  <si>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</si>
  <si>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</si>
  <si>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</si>
  <si>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</si>
  <si>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</si>
  <si>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</si>
  <si>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</si>
  <si>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</si>
  <si>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</si>
  <si>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</si>
  <si>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</si>
  <si>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</si>
  <si>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</si>
  <si>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</si>
  <si>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</si>
  <si>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</si>
  <si>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</si>
  <si>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</si>
  <si>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</si>
  <si>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</si>
  <si>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</si>
  <si>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</si>
  <si>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</si>
  <si>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</si>
  <si>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</si>
  <si>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</si>
  <si>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</si>
  <si>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</si>
  <si>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</si>
  <si>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</si>
  <si>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</si>
  <si>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</si>
  <si>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</si>
  <si>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</si>
  <si>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</si>
  <si>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</si>
  <si>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</si>
  <si>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</si>
  <si>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</si>
  <si>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</si>
  <si>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</si>
  <si>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</si>
  <si>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</si>
  <si>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</si>
  <si>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</si>
  <si>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</si>
  <si>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</si>
  <si>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</si>
  <si>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</si>
  <si>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</si>
  <si>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</si>
  <si>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</si>
  <si>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</si>
  <si>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</si>
  <si>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</si>
  <si>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</si>
  <si>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</si>
  <si>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</si>
  <si>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</si>
  <si>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</si>
  <si>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</si>
  <si>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</si>
  <si>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</si>
  <si>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</si>
  <si>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</si>
  <si>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</si>
  <si>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</si>
  <si>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</si>
  <si>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</si>
  <si>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</si>
  <si>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</si>
  <si>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</si>
  <si>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</si>
  <si>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</si>
  <si>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</si>
  <si>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</si>
  <si>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</si>
  <si>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</si>
  <si>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</si>
  <si>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</si>
  <si>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</si>
  <si>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</si>
  <si>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</si>
  <si>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</si>
  <si>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</si>
  <si>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</si>
  <si>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</si>
  <si>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</si>
  <si>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</si>
  <si>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</si>
  <si>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</si>
  <si>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</si>
  <si>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</si>
  <si>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</si>
  <si>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</si>
  <si>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</si>
  <si>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</si>
  <si>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</si>
  <si>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</si>
  <si>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</si>
  <si>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</si>
  <si>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</si>
  <si>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</si>
  <si>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</si>
  <si>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</si>
  <si>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</si>
  <si>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</si>
  <si>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</si>
  <si>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</si>
  <si>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</si>
  <si>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</si>
  <si>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</si>
  <si>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</si>
  <si>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</si>
  <si>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</si>
  <si>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</si>
  <si>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</si>
  <si>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</si>
  <si>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</si>
  <si>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</si>
  <si>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</si>
  <si>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</si>
  <si>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</si>
  <si>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</si>
  <si>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</si>
  <si>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</si>
  <si>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</si>
  <si>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</si>
  <si>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</si>
  <si>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</si>
  <si>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</si>
  <si>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</si>
  <si>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</si>
  <si>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</si>
  <si>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</si>
  <si>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</si>
  <si>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</si>
  <si>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</si>
  <si>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</si>
  <si>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</si>
  <si>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</si>
  <si>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</si>
  <si>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</si>
  <si>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</si>
  <si>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</si>
  <si>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</si>
  <si>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</si>
  <si>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</si>
  <si>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</si>
  <si>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</si>
  <si>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</si>
  <si>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</si>
  <si>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</si>
  <si>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</si>
  <si>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</si>
  <si>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</si>
  <si>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</si>
  <si>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</si>
  <si>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</si>
  <si>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</si>
  <si>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</si>
  <si>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</si>
  <si>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</si>
  <si>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</si>
  <si>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</si>
  <si>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</si>
  <si>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</si>
  <si>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</si>
  <si>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</si>
  <si>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</si>
  <si>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</si>
  <si>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</si>
  <si>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</si>
  <si>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</si>
  <si>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</si>
  <si>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</si>
  <si>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</si>
  <si>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</si>
  <si>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</si>
  <si>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</si>
  <si>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</si>
  <si>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</si>
  <si>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</si>
  <si>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</si>
  <si>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</si>
  <si>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</si>
  <si>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</si>
  <si>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</si>
  <si>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</si>
  <si>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</si>
  <si>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</si>
  <si>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</si>
  <si>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</si>
  <si>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</si>
  <si>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</si>
  <si>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</si>
  <si>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</si>
  <si>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</si>
  <si>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</si>
  <si>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</si>
  <si>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</si>
  <si>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</si>
  <si>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</si>
  <si>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</si>
  <si>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</si>
  <si>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</si>
  <si>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</si>
  <si>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</si>
  <si>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</si>
  <si>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</si>
  <si>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</si>
  <si>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</si>
  <si>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</si>
  <si>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</si>
  <si>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</si>
  <si>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</si>
  <si>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</si>
  <si>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</si>
  <si>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</si>
  <si>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</si>
  <si>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</si>
  <si>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</si>
  <si>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</si>
  <si>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</si>
  <si>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</si>
  <si>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</si>
  <si>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</si>
  <si>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</si>
  <si>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</si>
  <si>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</si>
  <si>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</si>
  <si>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</si>
  <si>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</si>
  <si>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</si>
  <si>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</si>
  <si>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</si>
  <si>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</si>
  <si>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</si>
  <si>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</si>
  <si>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</si>
  <si>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</si>
  <si>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</si>
  <si>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</si>
  <si>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</si>
  <si>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</si>
  <si>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</si>
  <si>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</si>
  <si>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</si>
  <si>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</si>
  <si>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</si>
  <si>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</si>
  <si>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</si>
  <si>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</si>
  <si>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</si>
  <si>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</si>
  <si>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</si>
  <si>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</si>
  <si>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</si>
  <si>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</si>
  <si>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</si>
  <si>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</si>
  <si>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</si>
  <si>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</si>
  <si>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</si>
  <si>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</si>
  <si>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</si>
  <si>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</si>
  <si>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</si>
  <si>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</si>
  <si>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</si>
  <si>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</si>
  <si>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</si>
  <si>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</si>
  <si>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</si>
  <si>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</si>
  <si>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</si>
  <si>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</si>
  <si>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</si>
  <si>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</si>
  <si>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</si>
  <si>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</si>
  <si>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</si>
  <si>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</si>
  <si>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</si>
  <si>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</si>
  <si>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</si>
  <si>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</si>
  <si>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</si>
  <si>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</si>
  <si>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</si>
  <si>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</si>
  <si>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</si>
  <si>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</si>
  <si>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</si>
  <si>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</si>
  <si>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</si>
  <si>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</si>
  <si>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</si>
  <si>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</si>
  <si>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</si>
  <si>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</si>
  <si>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</si>
  <si>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</si>
  <si>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</si>
  <si>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</si>
  <si>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</si>
  <si>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</si>
  <si>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</si>
  <si>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</si>
  <si>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</si>
  <si>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</si>
  <si>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</si>
  <si>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</si>
  <si>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</si>
  <si>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</si>
  <si>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</si>
  <si>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</si>
  <si>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</si>
  <si>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</si>
  <si>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</si>
  <si>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</si>
  <si>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</si>
  <si>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</si>
  <si>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</si>
  <si>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</si>
  <si>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</si>
  <si>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</si>
  <si>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</si>
  <si>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</si>
  <si>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</si>
  <si>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</si>
  <si>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</si>
  <si>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</si>
  <si>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</si>
  <si>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</si>
  <si>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</si>
  <si>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</si>
  <si>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</si>
  <si>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</si>
  <si>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</si>
  <si>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</si>
  <si>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</si>
  <si>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</si>
  <si>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</si>
  <si>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</si>
  <si>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</si>
  <si>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</si>
  <si>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</si>
  <si>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</si>
  <si>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</si>
  <si>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</si>
  <si>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</si>
  <si>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</si>
  <si>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</si>
  <si>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</si>
  <si>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</si>
  <si>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</si>
  <si>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</si>
  <si>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</si>
  <si>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</si>
  <si>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</si>
  <si>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</si>
  <si>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</si>
  <si>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</si>
  <si>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</si>
  <si>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</si>
  <si>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</si>
  <si>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</si>
  <si>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</si>
  <si>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</si>
  <si>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</si>
  <si>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</si>
  <si>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</si>
  <si>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</si>
  <si>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</si>
  <si>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</si>
  <si>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</si>
  <si>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</si>
  <si>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</si>
  <si>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</si>
  <si>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</si>
  <si>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</si>
  <si>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</si>
  <si>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</si>
  <si>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</si>
  <si>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</si>
  <si>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</si>
  <si>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</si>
  <si>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</si>
  <si>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</si>
  <si>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</si>
  <si>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</si>
  <si>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</si>
  <si>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</si>
  <si>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</si>
  <si>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</si>
  <si>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</si>
  <si>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</si>
  <si>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</si>
  <si>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</si>
  <si>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</si>
  <si>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</si>
  <si>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</si>
  <si>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</si>
  <si>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</si>
  <si>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</si>
  <si>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</si>
  <si>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</si>
  <si>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</si>
  <si>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</si>
  <si>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</si>
  <si>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</si>
  <si>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</si>
  <si>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</si>
  <si>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</si>
  <si>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</si>
  <si>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</si>
  <si>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</si>
  <si>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</si>
  <si>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</si>
  <si>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</si>
  <si>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</si>
  <si>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</si>
  <si>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</si>
  <si>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</si>
  <si>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</si>
  <si>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</si>
  <si>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</si>
  <si>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</si>
  <si>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</si>
  <si>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</si>
  <si>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</si>
  <si>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</si>
  <si>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</si>
  <si>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</si>
  <si>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</si>
  <si>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</si>
  <si>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</si>
  <si>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</si>
  <si>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</si>
  <si>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</si>
  <si>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</si>
  <si>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</si>
  <si>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</si>
  <si>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</si>
  <si>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</si>
  <si>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</si>
  <si>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</si>
  <si>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</si>
  <si>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</si>
  <si>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</si>
  <si>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</si>
  <si>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</si>
  <si>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</si>
  <si>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</si>
  <si>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</si>
  <si>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</si>
  <si>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</si>
  <si>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</si>
  <si>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</si>
  <si>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</si>
  <si>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</si>
  <si>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</si>
  <si>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</si>
  <si>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</si>
  <si>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</si>
  <si>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</si>
  <si>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</si>
  <si>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</si>
  <si>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</si>
  <si>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</si>
  <si>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</si>
  <si>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</si>
  <si>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</si>
  <si>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</si>
  <si>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</si>
  <si>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</si>
  <si>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</si>
  <si>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</si>
  <si>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</si>
  <si>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</si>
  <si>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</si>
  <si>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</si>
  <si>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</si>
  <si>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</si>
  <si>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</si>
  <si>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</si>
  <si>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</si>
  <si>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</si>
  <si>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</si>
  <si>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</si>
  <si>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</si>
  <si>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</si>
  <si>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</si>
  <si>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</si>
  <si>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</si>
  <si>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</si>
  <si>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</si>
  <si>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</si>
  <si>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</si>
  <si>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</si>
  <si>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</si>
  <si>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</si>
  <si>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</si>
  <si>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</si>
  <si>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</si>
  <si>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</si>
  <si>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</si>
  <si>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</si>
  <si>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</si>
  <si>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</si>
  <si>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</si>
  <si>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</si>
  <si>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</si>
  <si>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</si>
  <si>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</si>
  <si>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</si>
  <si>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</si>
  <si>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</si>
  <si>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</si>
  <si>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</si>
  <si>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</si>
  <si>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</si>
  <si>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</si>
  <si>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</si>
  <si>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</si>
  <si>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</si>
  <si>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</si>
  <si>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</si>
  <si>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</si>
  <si>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</si>
  <si>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</si>
  <si>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</si>
  <si>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</si>
  <si>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</si>
  <si>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</si>
  <si>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</si>
  <si>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</si>
  <si>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</si>
  <si>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</si>
  <si>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</si>
  <si>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</si>
  <si>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</si>
  <si>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</si>
  <si>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</si>
  <si>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</si>
  <si>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</si>
  <si>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</si>
  <si>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</si>
  <si>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</si>
  <si>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</si>
  <si>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</si>
  <si>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</si>
  <si>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</si>
  <si>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</si>
  <si>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</si>
  <si>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</si>
  <si>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</si>
  <si>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</si>
  <si>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</si>
  <si>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</si>
  <si>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</si>
  <si>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</si>
  <si>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</si>
  <si>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</si>
  <si>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</si>
  <si>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</si>
  <si>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</si>
  <si>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</si>
  <si>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</si>
  <si>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</si>
  <si>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</si>
  <si>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</si>
  <si>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</si>
  <si>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</si>
  <si>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</si>
  <si>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</si>
  <si>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</si>
  <si>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</si>
  <si>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</si>
  <si>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</si>
  <si>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</si>
  <si>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</si>
  <si>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</si>
  <si>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</si>
  <si>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</si>
  <si>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</si>
  <si>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</si>
  <si>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</si>
  <si>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</si>
  <si>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</si>
  <si>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</si>
  <si>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</si>
  <si>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</si>
  <si>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</si>
  <si>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</si>
  <si>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</si>
  <si>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</si>
  <si>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</si>
  <si>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</si>
  <si>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</si>
  <si>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</si>
  <si>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</si>
  <si>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</si>
  <si>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</si>
  <si>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</si>
  <si>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</si>
  <si>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</si>
  <si>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</si>
  <si>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</si>
  <si>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</si>
  <si>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</si>
  <si>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</si>
  <si>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</si>
  <si>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</si>
  <si>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</si>
  <si>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</si>
  <si>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</si>
  <si>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</si>
  <si>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</si>
  <si>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</si>
  <si>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</si>
  <si>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</si>
  <si>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</si>
  <si>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</si>
  <si>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</si>
  <si>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</si>
  <si>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</si>
  <si>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</si>
  <si>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</si>
  <si>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</si>
  <si>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</si>
  <si>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</si>
  <si>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</si>
  <si>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</si>
  <si>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</si>
  <si>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</si>
  <si>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</si>
  <si>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</si>
  <si>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</si>
  <si>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</si>
  <si>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</si>
  <si>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</si>
  <si>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</si>
  <si>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</si>
  <si>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</si>
  <si>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</si>
  <si>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</si>
  <si>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</si>
  <si>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</si>
  <si>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</si>
  <si>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</si>
  <si>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</si>
  <si>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</si>
  <si>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</si>
  <si>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</si>
  <si>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</si>
  <si>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</si>
  <si>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</si>
  <si>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</si>
  <si>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</si>
  <si>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</si>
  <si>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</si>
  <si>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</si>
  <si>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</si>
  <si>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</si>
  <si>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</si>
  <si>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</si>
  <si>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</si>
  <si>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</si>
  <si>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</si>
  <si>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</si>
  <si>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</si>
  <si>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</si>
  <si>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</si>
  <si>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</si>
  <si>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</si>
  <si>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</si>
  <si>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</si>
  <si>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</si>
  <si>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</si>
  <si>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</si>
  <si>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</si>
  <si>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</si>
  <si>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</si>
  <si>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</si>
  <si>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</si>
  <si>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</si>
  <si>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</si>
  <si>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</si>
  <si>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</si>
  <si>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</si>
  <si>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</si>
  <si>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</si>
  <si>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</si>
  <si>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</si>
  <si>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</si>
  <si>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</si>
  <si>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</si>
  <si>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</si>
  <si>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</si>
  <si>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</si>
  <si>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</si>
  <si>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</si>
  <si>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</si>
  <si>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</si>
  <si>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</si>
  <si>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</si>
  <si>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</si>
  <si>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</si>
  <si>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</si>
  <si>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</si>
  <si>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</si>
  <si>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</si>
  <si>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</si>
  <si>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</si>
  <si>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</si>
  <si>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</si>
  <si>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</si>
  <si>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</si>
  <si>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</si>
  <si>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</si>
  <si>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</si>
  <si>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</si>
  <si>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</si>
  <si>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</si>
  <si>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</si>
  <si>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</si>
  <si>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</si>
  <si>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</si>
  <si>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</si>
  <si>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</si>
  <si>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</si>
  <si>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</si>
  <si>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</si>
  <si>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</si>
  <si>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</si>
  <si>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</si>
  <si>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</si>
  <si>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</si>
  <si>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</si>
  <si>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</si>
  <si>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</si>
  <si>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</si>
  <si>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</si>
  <si>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</si>
  <si>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</si>
  <si>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</si>
  <si>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</si>
  <si>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</si>
  <si>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</si>
  <si>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</si>
  <si>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</si>
  <si>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</si>
  <si>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</si>
  <si>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</si>
  <si>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</si>
  <si>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</si>
  <si>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</si>
  <si>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</si>
  <si>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</si>
  <si>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</si>
  <si>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</si>
  <si>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</si>
  <si>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</si>
  <si>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</si>
  <si>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</si>
  <si>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</si>
  <si>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</si>
  <si>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</si>
  <si>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</si>
  <si>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</si>
  <si>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</si>
  <si>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</si>
  <si>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</si>
  <si>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</si>
  <si>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</si>
  <si>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</si>
  <si>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</si>
  <si>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</si>
  <si>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</si>
  <si>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</si>
  <si>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</si>
  <si>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</si>
  <si>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</si>
  <si>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</si>
  <si>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</si>
  <si>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</si>
  <si>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</si>
  <si>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</si>
  <si>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</si>
  <si>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</si>
  <si>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</si>
  <si>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</si>
  <si>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</si>
  <si>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</si>
  <si>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</si>
  <si>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</si>
  <si>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</si>
  <si>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</si>
  <si>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</si>
  <si>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</si>
  <si>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</si>
  <si>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</si>
  <si>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</si>
  <si>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</si>
  <si>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</si>
  <si>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</si>
  <si>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</si>
  <si>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</si>
  <si>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</si>
  <si>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</si>
  <si>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</si>
  <si>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</si>
  <si>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</si>
  <si>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</si>
  <si>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</si>
  <si>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</si>
  <si>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</si>
  <si>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</si>
  <si>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</si>
  <si>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</si>
  <si>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</si>
  <si>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</si>
  <si>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</si>
  <si>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</si>
  <si>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</si>
  <si>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</si>
  <si>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</si>
  <si>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</si>
  <si>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</si>
  <si>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</si>
  <si>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</si>
  <si>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</si>
  <si>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</si>
  <si>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</si>
  <si>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</si>
  <si>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</si>
  <si>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</si>
  <si>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</si>
  <si>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</si>
  <si>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</si>
  <si>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</si>
  <si>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</si>
  <si>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</si>
  <si>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</si>
  <si>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</si>
  <si>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</si>
  <si>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</si>
  <si>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</si>
  <si>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</si>
  <si>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</si>
  <si>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</si>
  <si>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</si>
  <si>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</si>
  <si>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</si>
  <si>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</si>
  <si>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</si>
  <si>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</si>
  <si>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</si>
  <si>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</si>
  <si>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</si>
  <si>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</si>
  <si>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</si>
  <si>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</si>
  <si>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</si>
  <si>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</si>
  <si>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</si>
  <si>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</si>
  <si>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</si>
  <si>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</si>
  <si>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</si>
  <si>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</si>
  <si>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</si>
  <si>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</si>
  <si>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</si>
  <si>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</si>
  <si>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</si>
  <si>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</si>
  <si>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</si>
  <si>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</si>
  <si>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</si>
  <si>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</si>
  <si>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</si>
  <si>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</si>
  <si>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</si>
  <si>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</si>
  <si>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</si>
  <si>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</si>
  <si>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</si>
  <si>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</si>
  <si>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</si>
  <si>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</si>
  <si>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</si>
  <si>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</si>
  <si>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</si>
  <si>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</si>
  <si>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</si>
  <si>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</si>
  <si>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</si>
  <si>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</si>
  <si>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</si>
  <si>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</si>
  <si>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</si>
  <si>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</si>
  <si>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</si>
  <si>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</si>
  <si>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</si>
  <si>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</si>
  <si>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</si>
  <si>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</si>
  <si>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</si>
  <si>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</si>
  <si>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</si>
  <si>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</si>
  <si>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</si>
  <si>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</si>
  <si>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</si>
  <si>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</si>
  <si>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</si>
  <si>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</si>
  <si>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</si>
  <si>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</si>
  <si>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</si>
  <si>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</si>
  <si>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</si>
  <si>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</si>
  <si>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</si>
  <si>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</si>
  <si>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</si>
  <si>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</si>
  <si>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</si>
  <si>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</si>
  <si>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</si>
  <si>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</si>
  <si>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</si>
  <si>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</si>
  <si>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</si>
  <si>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</si>
  <si>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</si>
  <si>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</si>
  <si>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</si>
  <si>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</si>
  <si>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</si>
  <si>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</si>
  <si>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</si>
  <si>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</si>
  <si>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</si>
  <si>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</si>
  <si>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</si>
  <si>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</si>
  <si>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</si>
  <si>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</si>
  <si>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</si>
  <si>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</si>
  <si>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</si>
  <si>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</si>
  <si>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</si>
  <si>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</si>
  <si>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</si>
  <si>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</si>
  <si>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</si>
  <si>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</si>
  <si>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</si>
  <si>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</si>
  <si>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</si>
  <si>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</si>
  <si>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</si>
  <si>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</si>
  <si>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</si>
  <si>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</si>
  <si>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</si>
  <si>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</si>
  <si>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</si>
  <si>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</si>
  <si>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</si>
  <si>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</si>
  <si>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</si>
  <si>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</si>
  <si>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</si>
  <si>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</si>
  <si>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</si>
  <si>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</si>
  <si>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</si>
  <si>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</si>
  <si>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</si>
  <si>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</si>
  <si>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</si>
  <si>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</si>
  <si>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</si>
  <si>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</si>
  <si>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</si>
  <si>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</si>
  <si>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</si>
  <si>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</si>
  <si>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</si>
  <si>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</si>
  <si>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</si>
  <si>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</si>
  <si>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</si>
  <si>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</si>
  <si>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</si>
  <si>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</si>
  <si>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</si>
  <si>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</si>
  <si>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</si>
  <si>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</si>
  <si>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</si>
  <si>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</si>
  <si>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</si>
  <si>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</si>
  <si>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</si>
  <si>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</si>
  <si>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</si>
  <si>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</si>
  <si>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</si>
  <si>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</si>
  <si>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</si>
  <si>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</si>
  <si>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</si>
  <si>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</si>
  <si>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</si>
  <si>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</si>
  <si>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</si>
  <si>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</si>
  <si>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</si>
  <si>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</si>
  <si>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</si>
  <si>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</si>
  <si>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</si>
  <si>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</si>
  <si>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</si>
  <si>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</si>
  <si>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</si>
  <si>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</si>
  <si>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</si>
  <si>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</si>
  <si>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</si>
  <si>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</si>
  <si>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</si>
  <si>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</si>
  <si>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</si>
  <si>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</si>
  <si>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</si>
  <si>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</si>
  <si>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</si>
  <si>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</si>
  <si>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</si>
  <si>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</si>
  <si>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</si>
  <si>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</si>
  <si>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</si>
  <si>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</si>
  <si>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</si>
  <si>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</si>
  <si>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</si>
  <si>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</si>
  <si>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</si>
  <si>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</si>
  <si>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</si>
  <si>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</si>
  <si>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</si>
  <si>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</si>
  <si>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</si>
  <si>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</si>
  <si>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</si>
  <si>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</si>
  <si>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</si>
  <si>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</si>
  <si>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</si>
  <si>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</si>
  <si>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</si>
  <si>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</si>
  <si>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</si>
  <si>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</si>
  <si>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</si>
  <si>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</si>
  <si>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</si>
  <si>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</si>
  <si>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</si>
  <si>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</si>
  <si>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</si>
  <si>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</si>
  <si>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</si>
  <si>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</si>
  <si>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</si>
  <si>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</si>
  <si>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</si>
  <si>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</si>
  <si>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</si>
  <si>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</si>
  <si>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</si>
  <si>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</si>
  <si>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</si>
  <si>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</si>
  <si>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</si>
  <si>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</si>
  <si>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</si>
  <si>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</si>
  <si>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</si>
  <si>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</si>
  <si>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</si>
  <si>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</si>
  <si>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</si>
  <si>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</si>
  <si>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</si>
  <si>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</si>
  <si>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</si>
  <si>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</si>
  <si>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</si>
  <si>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</si>
  <si>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</si>
  <si>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</si>
  <si>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</si>
  <si>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</si>
  <si>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</si>
  <si>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</si>
  <si>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</si>
  <si>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</si>
  <si>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</si>
  <si>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</si>
  <si>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</si>
  <si>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</si>
  <si>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</si>
  <si>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</si>
  <si>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</si>
  <si>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</si>
  <si>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</si>
  <si>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</si>
  <si>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</si>
  <si>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</si>
  <si>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</si>
  <si>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</si>
  <si>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</si>
  <si>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</si>
  <si>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</si>
  <si>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</si>
  <si>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</si>
  <si>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</si>
  <si>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</si>
  <si>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</si>
  <si>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</si>
  <si>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</si>
  <si>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</si>
  <si>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</si>
  <si>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</si>
  <si>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</si>
  <si>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</si>
  <si>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</si>
  <si>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</si>
  <si>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</si>
  <si>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</si>
  <si>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</si>
  <si>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</si>
  <si>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</si>
  <si>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</si>
  <si>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</si>
  <si>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</si>
  <si>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</si>
  <si>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</si>
  <si>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</si>
  <si>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</si>
  <si>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</si>
  <si>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</si>
  <si>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</si>
  <si>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</si>
  <si>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</si>
  <si>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</si>
  <si>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</si>
  <si>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</si>
  <si>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</si>
  <si>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</si>
  <si>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</si>
  <si>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</si>
  <si>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</si>
  <si>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</si>
  <si>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</si>
  <si>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</si>
  <si>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</si>
  <si>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</si>
  <si>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</si>
  <si>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</si>
  <si>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</si>
  <si>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</si>
  <si>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</si>
  <si>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</si>
  <si>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</si>
  <si>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</si>
  <si>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</si>
  <si>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</si>
  <si>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</si>
  <si>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</si>
  <si>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</si>
  <si>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</si>
  <si>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</si>
  <si>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</si>
  <si>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</si>
  <si>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</si>
  <si>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</si>
  <si>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</si>
  <si>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</si>
  <si>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</si>
  <si>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</si>
  <si>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</si>
  <si>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</si>
  <si>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</si>
  <si>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</si>
  <si>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</si>
  <si>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</si>
  <si>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</si>
  <si>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</si>
  <si>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</si>
  <si>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</si>
  <si>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</si>
  <si>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</si>
  <si>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</si>
  <si>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</si>
  <si>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</si>
  <si>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</si>
  <si>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</si>
  <si>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</si>
  <si>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</si>
  <si>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</si>
  <si>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</si>
  <si>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</si>
  <si>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</si>
  <si>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</si>
  <si>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</si>
  <si>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</si>
  <si>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</si>
  <si>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</si>
  <si>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</si>
  <si>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</si>
  <si>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</si>
  <si>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</si>
  <si>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</si>
  <si>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</si>
  <si>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</si>
  <si>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</si>
  <si>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</si>
  <si>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</si>
  <si>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</si>
  <si>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</si>
  <si>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</si>
  <si>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</si>
  <si>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</si>
  <si>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</si>
  <si>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</si>
  <si>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</si>
  <si>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</si>
  <si>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</si>
  <si>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</si>
  <si>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</si>
  <si>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</si>
  <si>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</si>
  <si>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</si>
  <si>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</si>
  <si>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</si>
  <si>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</si>
  <si>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</si>
  <si>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</si>
  <si>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</si>
  <si>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</si>
  <si>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</si>
  <si>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</si>
  <si>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</si>
  <si>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</si>
  <si>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</si>
  <si>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</si>
  <si>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</si>
  <si>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</si>
  <si>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</si>
  <si>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</si>
  <si>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</si>
  <si>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</si>
  <si>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</si>
  <si>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</si>
  <si>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</si>
  <si>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</si>
  <si>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</si>
  <si>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</si>
  <si>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</si>
  <si>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</si>
  <si>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</si>
  <si>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</si>
  <si>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</si>
  <si>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</si>
  <si>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</si>
  <si>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</si>
  <si>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</si>
  <si>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</si>
  <si>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</si>
  <si>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</si>
  <si>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</si>
  <si>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</si>
  <si>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</si>
  <si>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</si>
  <si>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</si>
  <si>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</si>
  <si>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</si>
  <si>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</si>
  <si>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</si>
  <si>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</si>
  <si>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</si>
  <si>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</si>
  <si>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</si>
  <si>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</si>
  <si>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</si>
  <si>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</si>
  <si>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</si>
  <si>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</si>
  <si>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</si>
  <si>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</si>
  <si>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</si>
  <si>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</si>
  <si>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</si>
  <si>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</si>
  <si>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</si>
  <si>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</si>
  <si>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</si>
  <si>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</si>
  <si>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</si>
  <si>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</si>
  <si>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</si>
  <si>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</si>
  <si>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</si>
  <si>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</si>
  <si>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</si>
  <si>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</si>
  <si>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</si>
  <si>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</si>
  <si>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</si>
  <si>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</si>
  <si>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</si>
  <si>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</si>
  <si>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</si>
  <si>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</si>
  <si>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</si>
  <si>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</si>
  <si>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</si>
  <si>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</si>
  <si>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</si>
  <si>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</si>
  <si>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</si>
  <si>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</si>
  <si>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</si>
  <si>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</si>
  <si>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</si>
  <si>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</si>
  <si>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</si>
  <si>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</si>
  <si>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</si>
  <si>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</si>
  <si>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</si>
  <si>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</si>
  <si>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</si>
  <si>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</si>
  <si>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</si>
  <si>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</si>
  <si>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</si>
  <si>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</si>
  <si>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</si>
  <si>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</si>
  <si>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</si>
  <si>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</si>
  <si>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</si>
  <si>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</si>
  <si>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</si>
  <si>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</si>
  <si>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</si>
  <si>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</si>
  <si>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</si>
  <si>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</si>
  <si>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</si>
  <si>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</si>
  <si>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</si>
  <si>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</si>
  <si>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</si>
  <si>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</si>
  <si>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</si>
  <si>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</si>
  <si>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</si>
  <si>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</si>
  <si>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</si>
  <si>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</si>
  <si>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</si>
  <si>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</si>
  <si>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</si>
  <si>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</si>
  <si>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</si>
  <si>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</si>
  <si>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</si>
  <si>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</si>
  <si>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</si>
  <si>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</si>
  <si>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</si>
  <si>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</si>
  <si>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</si>
  <si>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</si>
  <si>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</si>
  <si>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</si>
  <si>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</si>
  <si>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</si>
  <si>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</si>
  <si>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</si>
  <si>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</si>
  <si>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</si>
  <si>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</si>
  <si>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</si>
  <si>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</si>
  <si>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</si>
  <si>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</si>
  <si>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</si>
  <si>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</si>
  <si>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</si>
  <si>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</si>
  <si>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</si>
  <si>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</si>
  <si>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</si>
  <si>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</si>
  <si>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</si>
  <si>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</si>
  <si>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</si>
  <si>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</si>
  <si>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</si>
  <si>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</si>
  <si>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</si>
  <si>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</si>
  <si>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</si>
  <si>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</si>
  <si>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</si>
  <si>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</si>
  <si>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</si>
  <si>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</si>
  <si>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</si>
  <si>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</si>
  <si>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</si>
  <si>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</si>
  <si>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</si>
  <si>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</si>
  <si>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</si>
  <si>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</si>
  <si>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</si>
  <si>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</si>
  <si>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</si>
  <si>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</si>
  <si>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</si>
  <si>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</si>
  <si>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</si>
  <si>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</si>
  <si>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</si>
  <si>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</si>
  <si>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</si>
  <si>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</si>
  <si>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</si>
  <si>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</si>
  <si>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</si>
  <si>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</si>
  <si>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</si>
  <si>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</si>
  <si>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</si>
  <si>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</si>
  <si>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</si>
  <si>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</si>
  <si>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</si>
  <si>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</si>
  <si>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</si>
  <si>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</si>
  <si>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</si>
  <si>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</si>
  <si>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</si>
  <si>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</si>
  <si>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</si>
  <si>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</si>
  <si>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</si>
  <si>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</si>
  <si>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</si>
  <si>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</si>
  <si>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</si>
  <si>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</si>
  <si>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</si>
  <si>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</si>
  <si>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</si>
  <si>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</si>
  <si>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</si>
  <si>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</si>
  <si>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</si>
  <si>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</si>
  <si>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</si>
  <si>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</si>
  <si>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</si>
  <si>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</si>
  <si>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</si>
  <si>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</si>
  <si>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</si>
  <si>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</si>
  <si>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</si>
  <si>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</si>
  <si>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</si>
  <si>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</si>
  <si>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</si>
  <si>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</si>
  <si>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</si>
  <si>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</si>
  <si>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</si>
  <si>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</si>
  <si>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</si>
  <si>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</si>
  <si>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</si>
  <si>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</si>
  <si>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</si>
  <si>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</si>
  <si>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</si>
  <si>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</si>
  <si>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</si>
  <si>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</si>
  <si>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</si>
  <si>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</si>
  <si>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</si>
  <si>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</si>
  <si>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</si>
  <si>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</si>
  <si>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</si>
  <si>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</si>
  <si>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</si>
  <si>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</si>
  <si>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</si>
  <si>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</si>
  <si>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</si>
  <si>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</si>
  <si>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</si>
  <si>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</si>
  <si>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</si>
  <si>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</si>
  <si>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</si>
  <si>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</si>
  <si>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</si>
  <si>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</si>
  <si>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</si>
  <si>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</si>
  <si>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</si>
  <si>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</si>
  <si>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</si>
  <si>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</si>
  <si>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</si>
  <si>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</si>
  <si>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</si>
  <si>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</si>
  <si>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</si>
  <si>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</si>
  <si>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</si>
  <si>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</si>
  <si>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</si>
  <si>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</si>
  <si>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</si>
  <si>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</si>
  <si>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</si>
  <si>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</si>
  <si>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</si>
  <si>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</si>
  <si>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</si>
  <si>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</si>
  <si>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</si>
  <si>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</si>
  <si>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</si>
  <si>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</si>
  <si>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</si>
  <si>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</si>
  <si>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</si>
  <si>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</si>
  <si>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</si>
  <si>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</si>
  <si>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</si>
  <si>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</si>
  <si>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</si>
  <si>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</si>
  <si>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</si>
  <si>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</si>
  <si>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</si>
  <si>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</si>
  <si>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</si>
  <si>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</si>
  <si>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</si>
  <si>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</si>
  <si>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</si>
  <si>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</si>
  <si>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</si>
  <si>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</si>
  <si>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</si>
  <si>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</si>
  <si>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</si>
  <si>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</si>
  <si>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</si>
  <si>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</si>
  <si>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</si>
  <si>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</si>
  <si>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</si>
  <si>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</si>
  <si>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</si>
  <si>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</si>
  <si>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</si>
  <si>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</si>
  <si>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</si>
  <si>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</si>
  <si>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</si>
  <si>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</si>
  <si>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</si>
  <si>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</si>
  <si>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</si>
  <si>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</si>
  <si>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</si>
  <si>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</si>
  <si>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</si>
  <si>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</si>
  <si>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</si>
  <si>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</si>
  <si>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</si>
  <si>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</si>
  <si>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</si>
  <si>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</si>
  <si>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</si>
  <si>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</si>
  <si>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</si>
  <si>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</si>
  <si>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</si>
  <si>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</si>
  <si>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</si>
  <si>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</si>
  <si>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</si>
  <si>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</si>
  <si>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</si>
  <si>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</si>
  <si>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</si>
  <si>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</si>
  <si>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</si>
  <si>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</si>
  <si>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</si>
  <si>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</si>
  <si>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</si>
  <si>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</si>
  <si>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</si>
  <si>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</si>
  <si>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</si>
  <si>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</si>
  <si>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</si>
  <si>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</si>
  <si>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</si>
  <si>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</si>
  <si>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</si>
  <si>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</si>
  <si>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</si>
  <si>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</si>
  <si>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</si>
  <si>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</si>
  <si>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</si>
  <si>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</si>
  <si>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</si>
  <si>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</si>
  <si>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</si>
  <si>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</si>
  <si>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</si>
  <si>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</si>
  <si>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</si>
  <si>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</si>
  <si>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</si>
  <si>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</si>
  <si>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</si>
  <si>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</si>
  <si>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</si>
  <si>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</si>
  <si>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</si>
  <si>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</si>
  <si>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</si>
  <si>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</si>
  <si>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</si>
  <si>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</si>
  <si>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</si>
  <si>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</si>
  <si>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</si>
  <si>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</si>
  <si>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</si>
  <si>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</si>
  <si>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</si>
  <si>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</si>
  <si>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</si>
  <si>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</si>
  <si>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</si>
  <si>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</si>
  <si>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</si>
  <si>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</si>
  <si>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</si>
  <si>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</si>
  <si>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</si>
  <si>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</si>
  <si>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</si>
  <si>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</si>
  <si>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</si>
  <si>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</si>
  <si>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</si>
  <si>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</si>
  <si>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</si>
  <si>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</si>
  <si>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</si>
  <si>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</si>
  <si>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</si>
  <si>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</si>
  <si>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</si>
  <si>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</si>
  <si>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</si>
  <si>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</si>
  <si>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</si>
  <si>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</si>
  <si>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</si>
  <si>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</si>
  <si>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</si>
  <si>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</si>
  <si>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</si>
  <si>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</si>
  <si>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</si>
  <si>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</si>
  <si>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</si>
  <si>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</si>
  <si>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</si>
  <si>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</si>
  <si>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</si>
  <si>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</si>
  <si>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</si>
  <si>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</si>
  <si>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</si>
  <si>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</si>
  <si>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</si>
  <si>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</si>
  <si>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</si>
  <si>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</si>
  <si>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</si>
  <si>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</si>
  <si>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</si>
  <si>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</si>
  <si>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</si>
  <si>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</si>
  <si>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</si>
  <si>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</si>
  <si>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</si>
  <si>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</si>
  <si>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</si>
  <si>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</si>
  <si>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</si>
  <si>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</si>
  <si>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</si>
  <si>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</si>
  <si>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</si>
  <si>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</si>
  <si>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</si>
  <si>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</si>
  <si>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</si>
  <si>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</si>
  <si>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</si>
  <si>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</si>
  <si>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</si>
  <si>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</si>
  <si>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</si>
  <si>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</si>
  <si>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</si>
  <si>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</si>
  <si>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</si>
  <si>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</si>
  <si>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</si>
  <si>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</si>
  <si>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</si>
  <si>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</si>
  <si>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</si>
  <si>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</si>
  <si>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</si>
  <si>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</si>
  <si>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</si>
  <si>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</si>
  <si>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</si>
  <si>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</si>
  <si>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</si>
  <si>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</si>
  <si>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</si>
  <si>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</si>
  <si>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</si>
  <si>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</si>
  <si>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</si>
  <si>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</si>
  <si>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</si>
  <si>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</si>
  <si>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</si>
  <si>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</si>
  <si>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</si>
  <si>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</si>
  <si>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</si>
  <si>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</si>
  <si>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</si>
  <si>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</si>
  <si>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</si>
  <si>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</si>
  <si>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</si>
  <si>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</si>
  <si>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</si>
  <si>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</si>
  <si>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</si>
  <si>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</si>
  <si>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</si>
  <si>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</si>
  <si>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</si>
  <si>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</si>
  <si>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</si>
  <si>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</si>
  <si>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</si>
  <si>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</si>
  <si>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</si>
  <si>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</si>
  <si>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</si>
  <si>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</si>
  <si>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</si>
  <si>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</si>
  <si>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</si>
  <si>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</si>
  <si>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</si>
  <si>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</si>
  <si>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</si>
  <si>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</si>
  <si>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</si>
  <si>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</si>
  <si>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</si>
  <si>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</si>
  <si>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</si>
  <si>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</si>
  <si>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</si>
  <si>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</si>
  <si>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</si>
  <si>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</si>
  <si>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</si>
  <si>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</si>
  <si>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</si>
  <si>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</si>
  <si>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</si>
  <si>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</si>
  <si>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</si>
  <si>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</si>
  <si>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</si>
  <si>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</si>
  <si>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</si>
  <si>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</si>
  <si>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</si>
  <si>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</si>
  <si>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</si>
  <si>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</si>
  <si>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</si>
  <si>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</si>
  <si>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</si>
  <si>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</si>
  <si>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</si>
  <si>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</si>
  <si>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</si>
  <si>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</si>
  <si>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</si>
  <si>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</si>
  <si>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</si>
  <si>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</si>
  <si>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</si>
  <si>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</si>
  <si>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</si>
  <si>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</si>
  <si>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</si>
  <si>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</si>
  <si>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</si>
  <si>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</si>
  <si>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</si>
  <si>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</si>
  <si>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</si>
  <si>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</si>
  <si>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</si>
  <si>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</si>
  <si>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</si>
  <si>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</si>
  <si>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</si>
  <si>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</si>
  <si>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</si>
  <si>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</si>
  <si>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</si>
  <si>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</si>
  <si>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</si>
  <si>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</si>
  <si>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</si>
  <si>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</si>
  <si>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</si>
  <si>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</si>
  <si>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</si>
  <si>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</si>
  <si>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</si>
  <si>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</si>
  <si>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</si>
  <si>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</si>
  <si>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</si>
  <si>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</si>
  <si>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</si>
  <si>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</si>
  <si>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</si>
  <si>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</si>
  <si>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</si>
  <si>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</si>
  <si>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</si>
  <si>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</si>
  <si>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</si>
  <si>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</si>
  <si>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</si>
  <si>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</si>
  <si>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</si>
  <si>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</si>
  <si>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</si>
  <si>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</si>
  <si>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</si>
  <si>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</si>
  <si>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</si>
  <si>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</si>
  <si>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</si>
  <si>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</si>
  <si>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</si>
  <si>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</si>
  <si>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</si>
  <si>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</si>
  <si>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</si>
  <si>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</si>
  <si>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</si>
  <si>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</si>
  <si>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</si>
  <si>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</si>
  <si>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</si>
  <si>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</si>
  <si>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</si>
  <si>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</si>
  <si>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</si>
  <si>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</si>
  <si>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</si>
  <si>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</si>
  <si>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</si>
  <si>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</si>
  <si>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</si>
  <si>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</si>
  <si>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</si>
  <si>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</si>
  <si>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</si>
  <si>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</si>
  <si>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</si>
  <si>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</si>
  <si>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</si>
  <si>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</si>
  <si>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</si>
  <si>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</si>
  <si>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</si>
  <si>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</si>
  <si>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</si>
  <si>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</si>
  <si>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</si>
  <si>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</si>
  <si>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</si>
  <si>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</si>
  <si>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</si>
  <si>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</si>
  <si>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</si>
  <si>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</si>
  <si>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</si>
  <si>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</si>
  <si>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</si>
  <si>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</si>
  <si>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</si>
  <si>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</si>
  <si>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</si>
  <si>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</si>
  <si>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</si>
  <si>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</si>
  <si>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</si>
  <si>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</si>
  <si>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</si>
  <si>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</si>
  <si>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</si>
  <si>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</si>
  <si>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</si>
  <si>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</si>
  <si>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</si>
  <si>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</si>
  <si>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</si>
  <si>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</si>
  <si>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</si>
  <si>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</si>
  <si>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</si>
  <si>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</si>
  <si>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</si>
  <si>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</si>
  <si>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</si>
  <si>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</si>
  <si>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</si>
  <si>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</si>
  <si>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</si>
  <si>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</si>
  <si>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</si>
  <si>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</si>
  <si>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</si>
  <si>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</si>
  <si>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</si>
  <si>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</si>
  <si>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</si>
  <si>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</si>
  <si>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</si>
  <si>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</si>
  <si>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</si>
  <si>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</si>
  <si>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</si>
  <si>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</si>
  <si>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</si>
  <si>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</si>
  <si>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</si>
  <si>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</si>
  <si>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</si>
  <si>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</si>
  <si>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</si>
  <si>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</si>
  <si>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</si>
  <si>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</si>
  <si>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</si>
  <si>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</si>
  <si>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</si>
  <si>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</si>
  <si>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</si>
  <si>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</si>
  <si>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</si>
  <si>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</si>
  <si>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</si>
  <si>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</si>
  <si>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</si>
  <si>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</si>
  <si>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</si>
  <si>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</si>
  <si>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</si>
  <si>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</si>
  <si>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</si>
  <si>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</si>
  <si>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</si>
  <si>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</si>
  <si>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</si>
  <si>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</si>
  <si>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</si>
  <si>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</si>
  <si>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</si>
  <si>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</si>
  <si>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</si>
  <si>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</si>
  <si>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</si>
  <si>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</si>
  <si>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</si>
  <si>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</si>
  <si>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</si>
  <si>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</si>
  <si>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</si>
  <si>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</si>
  <si>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</si>
  <si>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</si>
  <si>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</si>
  <si>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</si>
  <si>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</si>
  <si>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</si>
  <si>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</si>
  <si>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</si>
  <si>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</si>
  <si>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</si>
  <si>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</si>
  <si>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</si>
  <si>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</si>
  <si>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</si>
  <si>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</si>
  <si>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</si>
  <si>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</si>
  <si>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</si>
  <si>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</si>
  <si>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</si>
  <si>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</si>
  <si>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</si>
  <si>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</si>
  <si>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</si>
  <si>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</si>
  <si>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</si>
  <si>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</si>
  <si>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</si>
  <si>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</si>
  <si>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</si>
  <si>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</si>
  <si>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</si>
  <si>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</si>
  <si>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</si>
  <si>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</si>
  <si>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</si>
  <si>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</si>
  <si>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</si>
  <si>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</si>
  <si>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</si>
  <si>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</si>
  <si>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</si>
  <si>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</si>
  <si>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</si>
  <si>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</si>
  <si>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</si>
  <si>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</si>
  <si>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</si>
  <si>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</si>
  <si>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</si>
  <si>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</si>
  <si>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</si>
  <si>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</si>
  <si>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</si>
  <si>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</si>
  <si>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</si>
  <si>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</si>
  <si>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</si>
  <si>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</si>
  <si>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</si>
  <si>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</si>
  <si>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</si>
  <si>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</si>
  <si>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</si>
  <si>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</si>
  <si>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</si>
  <si>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</si>
  <si>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</si>
  <si>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</si>
  <si>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</si>
  <si>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</si>
  <si>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</si>
  <si>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</si>
  <si>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</si>
  <si>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</si>
  <si>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</si>
  <si>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</si>
  <si>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</si>
  <si>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</si>
  <si>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</si>
  <si>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</si>
  <si>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</si>
  <si>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</si>
  <si>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</si>
  <si>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</si>
  <si>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</si>
  <si>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</si>
  <si>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</si>
  <si>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</si>
  <si>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</si>
  <si>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</si>
  <si>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</si>
  <si>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</si>
  <si>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</si>
  <si>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</si>
  <si>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</si>
  <si>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</si>
  <si>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</si>
  <si>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</si>
  <si>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</si>
  <si>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</si>
  <si>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</si>
  <si>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</si>
  <si>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</si>
  <si>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</si>
  <si>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</si>
  <si>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</si>
  <si>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</si>
  <si>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</si>
  <si>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</si>
  <si>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</si>
  <si>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</si>
  <si>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</si>
  <si>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</si>
  <si>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</si>
  <si>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</si>
  <si>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</si>
  <si>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</si>
  <si>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</si>
  <si>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</si>
  <si>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</si>
  <si>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</si>
  <si>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</si>
  <si>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</si>
  <si>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</si>
  <si>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</si>
  <si>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</si>
  <si>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</si>
  <si>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</si>
  <si>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</si>
  <si>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</si>
  <si>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</si>
  <si>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</si>
  <si>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</si>
  <si>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</si>
  <si>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</si>
  <si>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</si>
  <si>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</si>
  <si>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</si>
  <si>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</si>
  <si>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</si>
  <si>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</si>
  <si>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</si>
  <si>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</si>
  <si>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</si>
  <si>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</si>
  <si>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</si>
  <si>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</si>
  <si>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</si>
  <si>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</si>
  <si>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</si>
  <si>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</si>
  <si>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</si>
  <si>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</si>
  <si>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</si>
  <si>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</si>
  <si>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</si>
  <si>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</si>
  <si>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</si>
  <si>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</si>
  <si>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</si>
  <si>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</si>
  <si>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</si>
  <si>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</si>
  <si>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</si>
  <si>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</si>
  <si>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</si>
  <si>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</si>
  <si>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</si>
  <si>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</si>
  <si>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</si>
  <si>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</si>
  <si>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</si>
  <si>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</si>
  <si>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</si>
  <si>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</si>
  <si>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</si>
  <si>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</si>
  <si>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</si>
  <si>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</si>
  <si>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</si>
  <si>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</si>
  <si>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</si>
  <si>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</si>
  <si>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</si>
  <si>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</si>
  <si>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</si>
  <si>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</si>
  <si>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</si>
  <si>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</si>
  <si>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</si>
  <si>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</si>
  <si>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</si>
  <si>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</si>
  <si>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</si>
  <si>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</si>
  <si>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</si>
  <si>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</si>
  <si>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</si>
  <si>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</si>
  <si>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</si>
  <si>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</si>
  <si>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</si>
  <si>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</si>
  <si>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</si>
  <si>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</si>
  <si>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</si>
  <si>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</si>
  <si>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</si>
  <si>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</si>
  <si>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</si>
  <si>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</si>
  <si>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</si>
  <si>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</si>
  <si>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</si>
  <si>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</si>
  <si>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</si>
  <si>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</si>
  <si>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</si>
  <si>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</si>
  <si>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</si>
  <si>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</si>
  <si>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</si>
  <si>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</si>
  <si>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</si>
  <si>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</si>
  <si>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</si>
  <si>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</si>
  <si>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</si>
  <si>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</si>
  <si>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</si>
  <si>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</si>
  <si>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</si>
  <si>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</si>
  <si>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</si>
  <si>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</si>
  <si>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</si>
  <si>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</si>
  <si>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</si>
  <si>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</si>
  <si>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</si>
  <si>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</si>
  <si>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</si>
  <si>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</si>
  <si>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</si>
  <si>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</si>
  <si>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</si>
  <si>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</si>
  <si>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</si>
  <si>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</si>
  <si>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</si>
  <si>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</si>
  <si>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</si>
  <si>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</si>
  <si>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</si>
  <si>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</si>
  <si>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</si>
  <si>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</si>
  <si>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</si>
  <si>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</si>
  <si>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</si>
  <si>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</si>
  <si>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</si>
  <si>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</si>
  <si>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</si>
  <si>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</si>
  <si>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</si>
  <si>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</si>
  <si>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</si>
  <si>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</si>
  <si>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</si>
  <si>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</si>
  <si>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</si>
  <si>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</si>
  <si>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</si>
  <si>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</si>
  <si>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</si>
  <si>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</si>
  <si>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</si>
  <si>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</si>
  <si>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</si>
  <si>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</si>
  <si>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</si>
  <si>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</si>
  <si>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</si>
  <si>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</si>
  <si>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</si>
  <si>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</si>
  <si>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</si>
  <si>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</si>
  <si>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</si>
  <si>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</si>
  <si>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</si>
  <si>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</si>
  <si>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</si>
  <si>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</si>
  <si>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</si>
  <si>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</si>
  <si>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</si>
  <si>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</si>
  <si>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</si>
  <si>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</si>
  <si>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</si>
  <si>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</si>
  <si>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</si>
  <si>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</si>
  <si>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</si>
  <si>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</si>
  <si>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</si>
  <si>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</si>
  <si>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</si>
  <si>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</si>
  <si>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</si>
  <si>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</si>
  <si>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</si>
  <si>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</si>
  <si>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</si>
  <si>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</si>
  <si>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</si>
  <si>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</si>
  <si>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</si>
  <si>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</si>
  <si>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</si>
  <si>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</si>
  <si>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</si>
  <si>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</si>
  <si>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</si>
  <si>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</si>
  <si>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</si>
  <si>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</si>
  <si>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</si>
  <si>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</si>
  <si>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</si>
  <si>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</si>
  <si>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</si>
  <si>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</si>
  <si>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</si>
  <si>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</si>
  <si>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</si>
  <si>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</si>
  <si>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</si>
  <si>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</si>
  <si>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</si>
  <si>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</si>
  <si>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</si>
  <si>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</si>
  <si>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</si>
  <si>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</si>
  <si>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</si>
  <si>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</si>
  <si>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</si>
  <si>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</si>
  <si>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</si>
  <si>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</si>
  <si>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</si>
  <si>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</si>
  <si>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</si>
  <si>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</si>
  <si>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</si>
  <si>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</si>
  <si>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</si>
  <si>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</si>
  <si>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</si>
  <si>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</si>
  <si>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</si>
  <si>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</si>
  <si>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</si>
  <si>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</si>
  <si>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</si>
  <si>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</si>
  <si>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</si>
  <si>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</si>
  <si>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</si>
  <si>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</si>
  <si>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</si>
  <si>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</si>
  <si>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</si>
  <si>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</si>
  <si>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</si>
  <si>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</si>
  <si>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</si>
  <si>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</si>
  <si>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</si>
  <si>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</si>
  <si>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</si>
  <si>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</si>
  <si>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</si>
  <si>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</si>
  <si>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</si>
  <si>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</si>
  <si>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</si>
  <si>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</si>
  <si>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</si>
  <si>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</si>
  <si>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</si>
  <si>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</si>
  <si>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</si>
  <si>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</si>
  <si>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</si>
  <si>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</si>
  <si>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</si>
  <si>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</si>
  <si>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</si>
  <si>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</si>
  <si>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</si>
  <si>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</si>
  <si>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</si>
  <si>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</si>
  <si>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</si>
  <si>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</si>
  <si>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</si>
  <si>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</si>
  <si>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</si>
  <si>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</si>
  <si>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</si>
  <si>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</si>
  <si>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</si>
  <si>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</si>
  <si>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</si>
  <si>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</si>
  <si>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</si>
  <si>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</si>
  <si>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</si>
  <si>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</si>
  <si>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</si>
  <si>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</si>
  <si>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</si>
  <si>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</si>
  <si>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</si>
  <si>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</si>
  <si>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</si>
  <si>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</si>
  <si>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</si>
  <si>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</si>
  <si>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</si>
  <si>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</si>
  <si>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</si>
  <si>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</si>
  <si>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</si>
  <si>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</si>
  <si>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</si>
  <si>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</si>
  <si>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</si>
  <si>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</si>
  <si>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</si>
  <si>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</si>
  <si>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</si>
  <si>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</si>
  <si>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</si>
  <si>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</si>
  <si>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</si>
  <si>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</si>
  <si>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</si>
  <si>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</si>
  <si>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</si>
  <si>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</si>
  <si>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</si>
  <si>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</si>
  <si>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</si>
  <si>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</si>
  <si>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</si>
  <si>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</si>
  <si>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</si>
  <si>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</si>
  <si>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</si>
  <si>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</si>
  <si>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</si>
  <si>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</si>
  <si>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</si>
  <si>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</si>
  <si>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</si>
  <si>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</si>
  <si>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</si>
  <si>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</si>
  <si>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</si>
  <si>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</si>
  <si>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</si>
  <si>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</si>
  <si>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</si>
  <si>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</si>
  <si>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</si>
  <si>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</si>
  <si>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</si>
  <si>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</si>
  <si>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</si>
  <si>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</si>
  <si>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</si>
  <si>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</si>
  <si>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</si>
  <si>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</si>
  <si>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</si>
  <si>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</si>
  <si>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</si>
  <si>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</si>
  <si>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</si>
  <si>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</si>
  <si>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</si>
  <si>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</si>
  <si>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</si>
  <si>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</si>
  <si>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</si>
  <si>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</si>
  <si>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</si>
  <si>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</si>
  <si>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</si>
  <si>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</si>
  <si>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</si>
  <si>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</si>
  <si>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</si>
  <si>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</si>
  <si>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</si>
  <si>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</si>
  <si>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</si>
  <si>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</si>
  <si>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</si>
  <si>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</si>
  <si>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</si>
  <si>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</si>
  <si>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</si>
  <si>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</si>
  <si>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</si>
  <si>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</si>
  <si>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</si>
  <si>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</si>
  <si>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</si>
  <si>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</si>
  <si>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</si>
  <si>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</si>
  <si>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</si>
  <si>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</si>
  <si>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</si>
  <si>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</si>
  <si>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</si>
  <si>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</si>
  <si>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</si>
  <si>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</si>
  <si>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</si>
  <si>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</si>
  <si>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</si>
  <si>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</si>
  <si>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</si>
  <si>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</si>
  <si>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</si>
  <si>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</si>
  <si>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</si>
  <si>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</si>
  <si>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</si>
  <si>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</si>
  <si>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</si>
  <si>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</si>
  <si>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</si>
  <si>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</si>
  <si>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</si>
  <si>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</si>
  <si>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</si>
  <si>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</si>
  <si>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</si>
  <si>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</si>
  <si>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</si>
  <si>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</si>
  <si>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</si>
  <si>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</si>
  <si>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</si>
  <si>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</si>
  <si>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</si>
  <si>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</si>
  <si>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</si>
  <si>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</si>
  <si>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</si>
  <si>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</si>
  <si>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</si>
  <si>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</si>
  <si>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</si>
  <si>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</si>
  <si>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</si>
  <si>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</si>
  <si>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</si>
  <si>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</si>
  <si>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</si>
  <si>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</si>
  <si>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</si>
  <si>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</si>
  <si>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</si>
  <si>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</si>
  <si>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</si>
  <si>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</si>
  <si>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</si>
  <si>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</si>
  <si>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</si>
  <si>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</si>
  <si>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</si>
  <si>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</si>
  <si>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</si>
  <si>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</si>
  <si>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</si>
  <si>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</si>
  <si>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</si>
  <si>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</si>
  <si>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</si>
  <si>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</si>
  <si>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</si>
  <si>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</si>
  <si>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</si>
  <si>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</si>
  <si>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</si>
  <si>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</si>
  <si>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</si>
  <si>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</si>
  <si>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</si>
  <si>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</si>
  <si>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</si>
  <si>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</si>
  <si>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</si>
  <si>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</si>
  <si>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</si>
  <si>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</si>
  <si>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</si>
  <si>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</si>
  <si>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</si>
  <si>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</si>
  <si>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</si>
  <si>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</si>
  <si>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</si>
  <si>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</si>
  <si>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</si>
  <si>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</si>
  <si>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</si>
  <si>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</si>
  <si>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</si>
  <si>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</si>
  <si>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</si>
  <si>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</si>
  <si>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</si>
  <si>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</si>
  <si>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</si>
  <si>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</si>
  <si>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</si>
  <si>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</si>
  <si>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</si>
  <si>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</si>
  <si>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</si>
  <si>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</si>
  <si>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</si>
  <si>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</si>
  <si>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</si>
  <si>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</si>
  <si>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</si>
  <si>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</si>
  <si>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</si>
  <si>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</si>
  <si>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</si>
  <si>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</si>
  <si>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</si>
  <si>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</si>
  <si>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</si>
  <si>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</si>
  <si>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</si>
  <si>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</si>
  <si>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</si>
  <si>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</si>
  <si>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</si>
  <si>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</si>
  <si>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</si>
  <si>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</si>
  <si>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</si>
  <si>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</si>
  <si>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</si>
  <si>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</si>
  <si>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</si>
  <si>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</si>
  <si>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</si>
  <si>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</si>
  <si>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</si>
  <si>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</si>
  <si>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</si>
  <si>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</si>
  <si>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</si>
  <si>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</si>
  <si>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</si>
  <si>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</si>
  <si>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</si>
  <si>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</si>
  <si>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</si>
  <si>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</si>
  <si>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</si>
  <si>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</si>
  <si>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</si>
  <si>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</si>
  <si>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</si>
  <si>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</si>
  <si>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</si>
  <si>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</si>
  <si>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</si>
  <si>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</si>
  <si>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</si>
  <si>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</si>
  <si>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</si>
  <si>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</si>
  <si>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</si>
  <si>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</si>
  <si>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</si>
  <si>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</si>
  <si>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</si>
  <si>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</si>
  <si>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</si>
  <si>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</si>
  <si>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</si>
  <si>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</si>
  <si>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</si>
  <si>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</si>
  <si>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</si>
  <si>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</si>
  <si>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</si>
  <si>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</si>
  <si>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</si>
  <si>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</si>
  <si>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</si>
  <si>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</si>
  <si>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</si>
  <si>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</si>
  <si>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</si>
  <si>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</si>
  <si>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</si>
  <si>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</si>
  <si>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</si>
  <si>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</si>
  <si>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</si>
  <si>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</si>
  <si>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</si>
  <si>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</si>
  <si>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</si>
  <si>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</si>
  <si>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</si>
  <si>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</si>
  <si>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</si>
  <si>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</si>
  <si>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</si>
  <si>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</si>
  <si>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</si>
  <si>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</si>
  <si>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</si>
  <si>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</si>
  <si>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</si>
  <si>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</si>
  <si>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</si>
  <si>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</si>
  <si>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</si>
  <si>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</si>
  <si>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</si>
  <si>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</si>
  <si>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</si>
  <si>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</si>
  <si>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</si>
  <si>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</si>
  <si>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</si>
  <si>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</si>
  <si>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</si>
  <si>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</si>
  <si>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</si>
  <si>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</si>
  <si>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</si>
  <si>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</si>
  <si>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</si>
  <si>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</si>
  <si>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</si>
  <si>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</si>
  <si>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</si>
  <si>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</si>
  <si>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</si>
  <si>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</si>
  <si>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</si>
  <si>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</si>
  <si>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</si>
  <si>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</si>
  <si>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</si>
  <si>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</si>
  <si>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</si>
  <si>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</si>
  <si>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</si>
  <si>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</si>
  <si>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</si>
  <si>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</si>
  <si>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</si>
  <si>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</si>
  <si>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</si>
  <si>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</si>
  <si>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</si>
  <si>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</si>
  <si>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</si>
  <si>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</si>
  <si>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</si>
  <si>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</si>
  <si>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</si>
  <si>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</si>
  <si>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</si>
  <si>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</si>
  <si>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</si>
  <si>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</si>
  <si>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</si>
  <si>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</si>
  <si>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</si>
  <si>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</si>
  <si>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</si>
  <si>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</si>
  <si>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</si>
  <si>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</si>
  <si>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</si>
  <si>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</si>
  <si>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</si>
  <si>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</si>
  <si>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</si>
  <si>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</si>
  <si>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</si>
  <si>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</si>
  <si>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</si>
  <si>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</si>
  <si>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</si>
  <si>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</si>
  <si>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</si>
  <si>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</si>
  <si>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</si>
  <si>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</si>
  <si>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</si>
  <si>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</si>
  <si>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</si>
  <si>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</si>
  <si>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</si>
  <si>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</si>
  <si>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</si>
  <si>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</si>
  <si>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</si>
  <si>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</si>
  <si>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</si>
  <si>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</si>
  <si>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</si>
  <si>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</si>
  <si>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</si>
  <si>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</si>
  <si>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</si>
  <si>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</si>
  <si>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</si>
  <si>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</si>
  <si>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</si>
  <si>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</si>
  <si>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</si>
  <si>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</si>
  <si>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</si>
  <si>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</si>
  <si>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</si>
  <si>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</si>
  <si>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</si>
  <si>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</si>
  <si>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</si>
  <si>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</si>
  <si>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</si>
  <si>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</si>
  <si>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</si>
  <si>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</si>
  <si>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</si>
  <si>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</si>
  <si>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</si>
  <si>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</si>
  <si>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</si>
  <si>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</si>
  <si>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</si>
  <si>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</si>
  <si>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</si>
  <si>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</si>
  <si>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</si>
  <si>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</si>
  <si>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</si>
  <si>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</si>
  <si>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</si>
  <si>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</si>
  <si>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</si>
  <si>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</si>
  <si>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</si>
  <si>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</si>
  <si>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</si>
  <si>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</si>
  <si>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</si>
  <si>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</si>
  <si>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</si>
  <si>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</si>
  <si>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</si>
  <si>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</si>
  <si>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</si>
  <si>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</si>
  <si>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</si>
  <si>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</si>
  <si>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</si>
  <si>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</si>
  <si>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</si>
  <si>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</si>
  <si>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</si>
  <si>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</si>
  <si>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</si>
  <si>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</si>
  <si>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</si>
  <si>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</si>
  <si>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</si>
  <si>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</si>
  <si>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</si>
  <si>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</si>
  <si>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</si>
  <si>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</si>
  <si>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</si>
  <si>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</si>
  <si>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</si>
  <si>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</si>
  <si>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</si>
  <si>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</si>
  <si>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</si>
  <si>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</si>
  <si>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</si>
  <si>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</si>
  <si>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</si>
  <si>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</si>
  <si>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</si>
  <si>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</si>
  <si>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</si>
  <si>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</si>
  <si>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</si>
  <si>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</si>
  <si>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</si>
  <si>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</si>
  <si>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</si>
  <si>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</si>
  <si>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</si>
  <si>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</si>
  <si>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</si>
  <si>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</si>
  <si>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</si>
  <si>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</si>
  <si>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</si>
  <si>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</si>
  <si>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</si>
  <si>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</si>
  <si>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</si>
  <si>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</si>
  <si>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</si>
  <si>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</si>
  <si>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</si>
  <si>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</si>
  <si>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</si>
  <si>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</si>
  <si>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</si>
  <si>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</si>
  <si>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</si>
  <si>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</si>
  <si>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</si>
  <si>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</si>
  <si>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</si>
  <si>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</si>
  <si>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</si>
  <si>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</si>
  <si>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</si>
  <si>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</si>
  <si>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</si>
  <si>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</si>
  <si>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</si>
  <si>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</si>
  <si>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</si>
  <si>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</si>
  <si>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</si>
  <si>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</si>
  <si>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</si>
  <si>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</si>
  <si>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</si>
  <si>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</si>
  <si>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</si>
  <si>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</si>
  <si>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</si>
  <si>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</si>
  <si>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</si>
  <si>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</si>
  <si>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</si>
  <si>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</si>
  <si>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</si>
  <si>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</si>
  <si>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</si>
  <si>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</si>
  <si>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</si>
  <si>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</si>
  <si>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</si>
  <si>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</si>
  <si>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</si>
  <si>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</si>
  <si>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</si>
  <si>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</si>
  <si>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</si>
  <si>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</si>
  <si>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</si>
  <si>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</si>
  <si>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</si>
  <si>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</si>
  <si>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</si>
  <si>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</si>
  <si>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</si>
  <si>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</si>
  <si>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</si>
  <si>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</si>
  <si>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</si>
  <si>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</si>
  <si>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</si>
  <si>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</si>
  <si>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</si>
  <si>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</si>
  <si>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</si>
  <si>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</si>
  <si>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</si>
  <si>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</si>
  <si>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</si>
  <si>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</si>
  <si>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</si>
  <si>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</si>
  <si>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</si>
  <si>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</si>
  <si>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</si>
  <si>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</si>
  <si>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</si>
  <si>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</si>
  <si>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</si>
  <si>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</si>
  <si>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</si>
  <si>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</si>
  <si>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</si>
  <si>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</si>
  <si>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</si>
  <si>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</si>
  <si>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</si>
  <si>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</si>
  <si>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</si>
  <si>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</si>
  <si>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</si>
  <si>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</si>
  <si>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</si>
  <si>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</si>
  <si>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</si>
  <si>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</si>
  <si>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</si>
  <si>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</si>
  <si>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</si>
  <si>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</si>
  <si>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</si>
  <si>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</si>
  <si>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</si>
  <si>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</si>
  <si>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</si>
  <si>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</si>
  <si>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</si>
  <si>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</si>
  <si>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</si>
  <si>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</si>
  <si>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</si>
  <si>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</si>
  <si>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</si>
  <si>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</si>
  <si>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</si>
  <si>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</si>
  <si>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</si>
  <si>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</si>
  <si>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</si>
  <si>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</si>
  <si>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</si>
  <si>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</si>
  <si>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</si>
  <si>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</si>
  <si>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</si>
  <si>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</si>
  <si>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</si>
  <si>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</si>
  <si>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</si>
  <si>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</si>
  <si>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</si>
  <si>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</si>
  <si>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</si>
  <si>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</si>
  <si>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</si>
  <si>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</si>
  <si>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</si>
  <si>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</si>
  <si>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</si>
  <si>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</si>
  <si>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</si>
  <si>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</si>
  <si>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</si>
  <si>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</si>
  <si>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</si>
  <si>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</si>
  <si>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</si>
  <si>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</si>
  <si>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</si>
  <si>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</si>
  <si>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</si>
  <si>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</si>
  <si>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</si>
  <si>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</si>
  <si>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</si>
  <si>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</si>
  <si>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</si>
  <si>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</si>
  <si>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</si>
  <si>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</si>
  <si>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</si>
  <si>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</si>
  <si>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</si>
  <si>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</si>
  <si>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</si>
  <si>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</si>
  <si>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</si>
  <si>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</si>
  <si>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</si>
  <si>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</si>
  <si>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</si>
  <si>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</si>
  <si>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</si>
  <si>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</si>
  <si>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</si>
  <si>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</si>
  <si>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</si>
  <si>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</si>
  <si>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</si>
  <si>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</si>
  <si>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</si>
  <si>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</si>
  <si>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</si>
  <si>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</si>
  <si>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</si>
  <si>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</si>
  <si>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</si>
  <si>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</si>
  <si>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</si>
  <si>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</si>
  <si>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</si>
  <si>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</si>
  <si>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</si>
  <si>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</si>
  <si>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</si>
  <si>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</si>
  <si>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</si>
  <si>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</si>
  <si>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</si>
  <si>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</si>
  <si>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</si>
  <si>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</si>
  <si>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</si>
  <si>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</si>
  <si>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</si>
  <si>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</si>
  <si>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</si>
  <si>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</si>
  <si>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</si>
  <si>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</si>
  <si>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</si>
  <si>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</si>
  <si>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</si>
  <si>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</si>
  <si>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</si>
  <si>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</si>
  <si>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</si>
  <si>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</si>
  <si>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</si>
  <si>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</si>
  <si>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</si>
  <si>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</si>
  <si>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</si>
  <si>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</si>
  <si>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</si>
  <si>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</si>
  <si>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</si>
  <si>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</si>
  <si>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</si>
  <si>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</si>
  <si>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</si>
  <si>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</si>
  <si>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</si>
  <si>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</si>
  <si>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</si>
  <si>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</si>
  <si>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</si>
  <si>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</si>
  <si>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</si>
  <si>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</si>
  <si>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</si>
  <si>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</si>
  <si>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</si>
  <si>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</si>
  <si>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</si>
  <si>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</si>
  <si>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</si>
  <si>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</si>
  <si>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</si>
  <si>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</si>
  <si>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</si>
  <si>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</si>
  <si>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</si>
  <si>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</si>
  <si>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</si>
  <si>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</si>
  <si>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</si>
  <si>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</si>
  <si>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</si>
  <si>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</si>
  <si>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</si>
  <si>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</si>
  <si>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</si>
  <si>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</si>
  <si>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</si>
  <si>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</si>
  <si>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</si>
  <si>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</si>
  <si>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</si>
  <si>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</si>
  <si>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</si>
  <si>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</si>
  <si>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</si>
  <si>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</si>
  <si>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</si>
  <si>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</si>
  <si>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</si>
  <si>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</si>
  <si>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</si>
  <si>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</si>
  <si>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</si>
  <si>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</si>
  <si>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</si>
  <si>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</si>
  <si>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</si>
  <si>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</si>
  <si>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</si>
  <si>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</si>
  <si>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</si>
  <si>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</si>
  <si>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</si>
  <si>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</si>
  <si>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</si>
  <si>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</si>
  <si>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</si>
  <si>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</si>
  <si>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</si>
  <si>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</si>
  <si>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</si>
  <si>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</si>
  <si>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</si>
  <si>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</si>
  <si>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</si>
  <si>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</si>
  <si>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</si>
  <si>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</si>
  <si>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</si>
  <si>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</si>
  <si>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</si>
  <si>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</si>
  <si>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</si>
  <si>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</si>
  <si>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</si>
  <si>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</si>
  <si>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</si>
  <si>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</si>
  <si>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</si>
  <si>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</si>
  <si>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</si>
  <si>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</si>
  <si>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</si>
  <si>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</si>
  <si>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</si>
  <si>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</si>
  <si>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</si>
  <si>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</si>
  <si>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</si>
  <si>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</si>
  <si>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</si>
  <si>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</si>
  <si>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</si>
  <si>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</si>
  <si>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</si>
  <si>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</si>
  <si>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</si>
  <si>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</si>
  <si>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</si>
  <si>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</si>
  <si>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</si>
  <si>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</si>
  <si>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</si>
  <si>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</si>
  <si>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</si>
  <si>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</si>
  <si>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</si>
  <si>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</si>
  <si>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</si>
  <si>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</si>
  <si>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</si>
  <si>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</si>
  <si>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</si>
  <si>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</si>
  <si>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</si>
  <si>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</si>
  <si>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</si>
  <si>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</si>
  <si>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</si>
  <si>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</si>
  <si>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</si>
  <si>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</si>
  <si>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</si>
  <si>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</si>
  <si>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</si>
  <si>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</si>
  <si>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</si>
  <si>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</si>
  <si>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</si>
  <si>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</si>
  <si>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</si>
  <si>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</si>
  <si>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</si>
  <si>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</si>
  <si>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</si>
  <si>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</si>
  <si>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</si>
  <si>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</si>
  <si>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</si>
  <si>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</si>
  <si>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</si>
  <si>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</si>
  <si>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</si>
  <si>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</si>
  <si>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</si>
  <si>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</si>
  <si>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</si>
  <si>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</si>
  <si>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</si>
  <si>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</si>
  <si>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</si>
  <si>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</si>
  <si>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</si>
  <si>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</si>
  <si>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</si>
  <si>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</si>
  <si>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</si>
  <si>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</si>
  <si>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</si>
  <si>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</si>
  <si>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</si>
  <si>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</si>
  <si>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</si>
  <si>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</si>
  <si>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</si>
  <si>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</si>
  <si>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</si>
  <si>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</si>
  <si>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</si>
  <si>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</si>
  <si>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</si>
  <si>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</si>
  <si>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</si>
  <si>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</si>
  <si>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</si>
  <si>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</si>
  <si>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</si>
  <si>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</si>
  <si>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</si>
  <si>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</si>
  <si>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</si>
  <si>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</si>
  <si>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</si>
  <si>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</si>
  <si>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</si>
  <si>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</si>
  <si>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</si>
  <si>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</si>
  <si>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</si>
  <si>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</si>
  <si>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</si>
  <si>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</si>
  <si>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</si>
  <si>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</si>
  <si>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</si>
  <si>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</si>
  <si>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</si>
  <si>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</si>
  <si>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</si>
  <si>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</si>
  <si>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</si>
  <si>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</si>
  <si>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</si>
  <si>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</si>
  <si>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</si>
  <si>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</si>
  <si>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</si>
  <si>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</si>
  <si>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</si>
  <si>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</si>
  <si>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</si>
  <si>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</si>
  <si>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</si>
  <si>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</si>
  <si>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</si>
  <si>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</si>
  <si>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</si>
  <si>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</si>
  <si>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</si>
  <si>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</si>
  <si>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</si>
  <si>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</si>
  <si>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</si>
  <si>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</si>
  <si>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</si>
  <si>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</si>
  <si>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</si>
  <si>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</si>
  <si>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</si>
  <si>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</si>
  <si>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</si>
  <si>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</si>
  <si>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</si>
  <si>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</si>
  <si>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</si>
  <si>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</si>
  <si>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</si>
  <si>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</si>
  <si>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</si>
  <si>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</si>
  <si>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</si>
  <si>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</si>
  <si>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</si>
  <si>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</si>
  <si>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</si>
  <si>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</si>
  <si>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</si>
  <si>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</si>
  <si>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</si>
  <si>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</si>
  <si>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</si>
  <si>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</si>
  <si>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</si>
  <si>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</si>
  <si>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</si>
  <si>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</si>
  <si>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</si>
  <si>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</si>
  <si>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</si>
  <si>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</si>
  <si>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</si>
  <si>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</si>
  <si>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</si>
  <si>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</si>
  <si>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</si>
  <si>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</si>
  <si>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</si>
  <si>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</si>
  <si>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</si>
  <si>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</si>
  <si>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</si>
  <si>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</si>
  <si>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</si>
  <si>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</si>
  <si>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</si>
  <si>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</si>
  <si>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</si>
  <si>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</si>
  <si>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</si>
  <si>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</si>
  <si>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</si>
  <si>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</si>
  <si>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</si>
  <si>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</si>
  <si>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</si>
  <si>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</si>
  <si>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</si>
  <si>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</si>
  <si>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</si>
  <si>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</si>
  <si>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</si>
  <si>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</si>
  <si>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</si>
  <si>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</si>
  <si>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</si>
  <si>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</si>
  <si>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</si>
  <si>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</si>
  <si>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</si>
  <si>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</si>
  <si>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</si>
  <si>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</si>
  <si>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</si>
  <si>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</si>
  <si>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</si>
  <si>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</si>
  <si>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</si>
  <si>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</si>
  <si>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</si>
  <si>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</si>
  <si>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</si>
  <si>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</si>
  <si>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</si>
  <si>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</si>
  <si>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</si>
  <si>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</si>
  <si>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</si>
  <si>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</si>
  <si>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</si>
  <si>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</si>
  <si>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</si>
  <si>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</si>
  <si>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</si>
  <si>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</si>
  <si>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</si>
  <si>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</si>
  <si>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</si>
  <si>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</si>
  <si>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</si>
  <si>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</si>
  <si>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</si>
  <si>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</si>
  <si>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</si>
  <si>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</si>
  <si>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</si>
  <si>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</si>
  <si>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</si>
  <si>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</si>
  <si>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</si>
  <si>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</si>
  <si>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</si>
  <si>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</si>
  <si>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</si>
  <si>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</si>
  <si>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</si>
  <si>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</si>
  <si>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</si>
  <si>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</si>
  <si>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</si>
  <si>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</si>
  <si>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</si>
  <si>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</si>
  <si>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</si>
  <si>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</si>
  <si>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</si>
  <si>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</si>
  <si>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</si>
  <si>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</si>
  <si>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</si>
  <si>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</si>
  <si>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</si>
  <si>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</si>
  <si>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</si>
  <si>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</si>
  <si>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</si>
  <si>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</si>
  <si>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</si>
  <si>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</si>
  <si>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</si>
  <si>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</si>
  <si>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</si>
  <si>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</si>
  <si>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</si>
  <si>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</si>
  <si>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</si>
  <si>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</si>
  <si>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</si>
  <si>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</si>
  <si>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</si>
  <si>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</si>
  <si>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</si>
  <si>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</si>
  <si>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</si>
  <si>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</si>
  <si>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</si>
  <si>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</si>
  <si>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</si>
  <si>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</si>
  <si>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</si>
  <si>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</si>
  <si>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</si>
  <si>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</si>
  <si>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</si>
  <si>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</si>
  <si>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</si>
  <si>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</si>
  <si>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</si>
  <si>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</si>
  <si>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</si>
  <si>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</si>
  <si>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</si>
  <si>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</si>
  <si>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</si>
  <si>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</si>
  <si>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</si>
  <si>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</si>
  <si>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</si>
  <si>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</si>
  <si>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</si>
  <si>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</si>
  <si>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</si>
  <si>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</si>
  <si>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</si>
  <si>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</si>
  <si>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</si>
  <si>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</si>
  <si>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</si>
  <si>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</si>
  <si>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</si>
  <si>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</si>
  <si>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</si>
  <si>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</si>
  <si>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</si>
  <si>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</si>
  <si>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</si>
  <si>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</si>
  <si>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</si>
  <si>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</si>
  <si>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</si>
  <si>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</si>
  <si>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</si>
  <si>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</si>
  <si>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</si>
  <si>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</si>
  <si>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</si>
  <si>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</si>
  <si>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</si>
  <si>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</si>
  <si>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</si>
  <si>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</si>
  <si>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</si>
  <si>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</si>
  <si>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</si>
  <si>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</si>
  <si>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</si>
  <si>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</si>
  <si>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</si>
  <si>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</si>
  <si>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</si>
  <si>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</si>
  <si>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</si>
  <si>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</si>
  <si>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</si>
  <si>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</si>
  <si>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</si>
  <si>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</si>
  <si>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</si>
  <si>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</si>
  <si>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</si>
  <si>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</si>
  <si>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</si>
  <si>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</si>
  <si>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</si>
  <si>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</si>
  <si>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</si>
  <si>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</si>
  <si>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</si>
  <si>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</si>
  <si>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</si>
  <si>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</si>
  <si>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</si>
  <si>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</si>
  <si>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</si>
  <si>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</si>
  <si>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</si>
  <si>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</si>
  <si>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</si>
  <si>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</si>
  <si>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</si>
  <si>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</si>
  <si>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</si>
  <si>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</si>
  <si>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</si>
  <si>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</si>
  <si>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</si>
  <si>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</si>
  <si>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</si>
  <si>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</si>
  <si>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</si>
  <si>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</si>
  <si>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</si>
  <si>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</si>
  <si>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</si>
  <si>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</si>
  <si>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</si>
  <si>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</si>
  <si>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</si>
  <si>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</si>
  <si>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</si>
  <si>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</si>
  <si>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</si>
  <si>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</si>
  <si>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</si>
  <si>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</si>
  <si>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</si>
  <si>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</si>
  <si>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</si>
  <si>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</si>
  <si>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</si>
  <si>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</si>
  <si>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</si>
  <si>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</si>
  <si>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</si>
  <si>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</si>
  <si>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</si>
  <si>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</si>
  <si>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</si>
  <si>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</si>
  <si>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</si>
  <si>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</si>
  <si>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</si>
  <si>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</si>
  <si>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</si>
  <si>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</si>
  <si>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</si>
  <si>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</si>
  <si>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</si>
  <si>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</si>
  <si>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</si>
  <si>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</si>
  <si>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</si>
  <si>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</si>
  <si>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</si>
  <si>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</si>
  <si>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</si>
  <si>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</si>
  <si>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</si>
  <si>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</si>
  <si>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</si>
  <si>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</si>
  <si>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</si>
  <si>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</si>
  <si>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</si>
  <si>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</si>
  <si>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</si>
  <si>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</si>
  <si>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</si>
  <si>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</si>
  <si>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</si>
  <si>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</si>
  <si>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</si>
  <si>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</si>
  <si>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</si>
  <si>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</si>
  <si>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</si>
  <si>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</si>
  <si>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</si>
  <si>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</si>
  <si>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</si>
  <si>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</si>
  <si>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</si>
  <si>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</si>
  <si>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</si>
  <si>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</si>
  <si>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</si>
  <si>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</si>
  <si>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</si>
  <si>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</si>
  <si>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</si>
  <si>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</si>
  <si>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</si>
  <si>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</si>
  <si>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</si>
  <si>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</si>
  <si>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</si>
  <si>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</si>
  <si>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</si>
  <si>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</si>
  <si>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</si>
  <si>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</si>
  <si>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</si>
  <si>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</si>
  <si>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</si>
  <si>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</si>
  <si>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</si>
  <si>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</si>
  <si>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</si>
  <si>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</si>
  <si>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</si>
  <si>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</si>
  <si>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</si>
  <si>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</si>
  <si>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</si>
  <si>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</si>
  <si>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</si>
  <si>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</si>
  <si>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</si>
  <si>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</si>
  <si>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</si>
  <si>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</si>
  <si>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</si>
  <si>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</si>
  <si>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</si>
  <si>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</si>
  <si>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</si>
  <si>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</si>
  <si>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</si>
  <si>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</si>
  <si>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</si>
  <si>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</si>
  <si>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</si>
  <si>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</si>
  <si>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</si>
  <si>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</si>
  <si>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</si>
  <si>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</si>
  <si>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</si>
  <si>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</si>
  <si>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</si>
  <si>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</si>
  <si>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</si>
  <si>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</si>
  <si>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</si>
  <si>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</si>
  <si>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</si>
  <si>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</si>
  <si>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</si>
  <si>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</si>
  <si>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</si>
  <si>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</si>
  <si>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</si>
  <si>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</si>
  <si>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</si>
  <si>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</si>
  <si>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</si>
  <si>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</si>
  <si>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</si>
  <si>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</si>
  <si>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</si>
  <si>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</si>
  <si>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</si>
  <si>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</si>
  <si>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</si>
  <si>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</si>
  <si>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</si>
  <si>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</si>
  <si>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</si>
  <si>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</si>
  <si>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</si>
  <si>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</si>
  <si>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</si>
  <si>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</si>
  <si>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</si>
  <si>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</si>
  <si>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</si>
  <si>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</si>
  <si>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</si>
  <si>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</si>
  <si>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</si>
  <si>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</si>
  <si>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</si>
  <si>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</si>
  <si>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</si>
  <si>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</si>
  <si>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</si>
  <si>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</si>
  <si>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</si>
  <si>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</si>
  <si>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</si>
  <si>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</si>
  <si>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</si>
  <si>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</si>
  <si>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</si>
  <si>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</si>
  <si>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</si>
  <si>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</si>
  <si>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</si>
  <si>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</si>
  <si>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</si>
  <si>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</si>
  <si>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</si>
  <si>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</si>
  <si>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</si>
  <si>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</si>
  <si>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</si>
  <si>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</si>
  <si>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</si>
  <si>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</si>
  <si>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</si>
  <si>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</si>
  <si>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</si>
  <si>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</si>
  <si>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</si>
  <si>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</si>
  <si>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</si>
  <si>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</si>
  <si>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</si>
  <si>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</si>
  <si>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</si>
  <si>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</si>
  <si>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</si>
  <si>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</si>
  <si>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</si>
  <si>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</si>
  <si>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</si>
  <si>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</si>
  <si>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</si>
  <si>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</si>
  <si>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</si>
  <si>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</si>
  <si>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</si>
  <si>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</si>
  <si>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</si>
  <si>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</si>
  <si>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</si>
  <si>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</si>
  <si>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</si>
  <si>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</si>
  <si>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</si>
  <si>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</si>
  <si>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</si>
  <si>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</si>
  <si>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</si>
  <si>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</si>
  <si>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</si>
  <si>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</si>
  <si>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</si>
  <si>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</si>
  <si>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</si>
  <si>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</si>
  <si>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</si>
  <si>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</si>
  <si>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</si>
  <si>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</si>
  <si>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</si>
  <si>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</si>
  <si>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</si>
  <si>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</si>
  <si>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</si>
  <si>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</si>
  <si>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</si>
  <si>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</si>
  <si>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</si>
  <si>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</si>
  <si>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</si>
  <si>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</si>
  <si>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</si>
  <si>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</si>
  <si>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</si>
  <si>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</si>
  <si>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</si>
  <si>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</si>
  <si>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</si>
  <si>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</si>
  <si>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</si>
  <si>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</si>
  <si>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</si>
  <si>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</si>
  <si>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</si>
  <si>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</si>
  <si>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</si>
  <si>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</si>
  <si>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</si>
  <si>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</si>
  <si>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</si>
  <si>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</si>
  <si>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</si>
  <si>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</si>
  <si>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</si>
  <si>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</si>
  <si>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</si>
  <si>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</si>
  <si>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</si>
  <si>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</si>
  <si>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</si>
  <si>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</si>
  <si>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</si>
  <si>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</si>
  <si>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</si>
  <si>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</si>
  <si>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</si>
  <si>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</si>
  <si>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</si>
  <si>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</si>
  <si>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</si>
  <si>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</si>
  <si>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</si>
  <si>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</si>
  <si>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</si>
  <si>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</si>
  <si>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</si>
  <si>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</si>
  <si>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</si>
  <si>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</si>
  <si>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</si>
  <si>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</si>
  <si>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</si>
  <si>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</si>
  <si>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</si>
  <si>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</si>
  <si>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</si>
  <si>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</si>
  <si>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</si>
  <si>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</si>
  <si>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</si>
  <si>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</si>
  <si>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</si>
  <si>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</si>
  <si>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</si>
  <si>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</si>
  <si>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</si>
  <si>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</si>
  <si>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</si>
  <si>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</si>
  <si>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</si>
  <si>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</si>
  <si>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</si>
  <si>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</si>
  <si>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</si>
  <si>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</si>
  <si>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</si>
  <si>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</si>
  <si>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</si>
  <si>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</si>
  <si>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</si>
  <si>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</si>
  <si>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</si>
  <si>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</si>
  <si>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</si>
  <si>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</si>
  <si>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</si>
  <si>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</si>
  <si>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</si>
  <si>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</si>
  <si>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</si>
  <si>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</si>
  <si>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</si>
  <si>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</si>
  <si>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</si>
  <si>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</si>
  <si>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</si>
  <si>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</si>
  <si>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</si>
  <si>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</si>
  <si>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</si>
  <si>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</si>
  <si>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</si>
  <si>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</si>
  <si>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</si>
  <si>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</si>
  <si>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</si>
  <si>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</si>
  <si>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</si>
  <si>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</si>
  <si>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</si>
  <si>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</si>
  <si>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</si>
  <si>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</si>
  <si>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</si>
  <si>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</si>
  <si>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</si>
  <si>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</si>
  <si>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</si>
  <si>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</si>
  <si>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</si>
  <si>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</si>
  <si>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</si>
  <si>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</si>
  <si>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</si>
  <si>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</si>
  <si>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</si>
  <si>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</si>
  <si>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</si>
  <si>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</si>
  <si>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</si>
  <si>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</si>
  <si>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</si>
  <si>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</si>
  <si>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</si>
  <si>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</si>
  <si>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</si>
  <si>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</si>
  <si>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</si>
  <si>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</si>
  <si>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</si>
  <si>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</si>
  <si>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</si>
  <si>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</si>
  <si>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</si>
  <si>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</si>
  <si>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</si>
  <si>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</si>
  <si>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</si>
  <si>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</si>
  <si>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</si>
  <si>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</si>
  <si>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</si>
  <si>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</si>
  <si>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</si>
  <si>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</si>
  <si>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</si>
  <si>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</si>
  <si>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</si>
  <si>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</si>
  <si>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</si>
  <si>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</si>
  <si>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</si>
  <si>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</si>
  <si>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</si>
  <si>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</si>
  <si>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</si>
  <si>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</si>
  <si>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</si>
  <si>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</si>
  <si>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</si>
  <si>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</si>
  <si>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</si>
  <si>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</si>
  <si>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</si>
  <si>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</si>
  <si>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</si>
  <si>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</si>
  <si>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</si>
  <si>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</si>
  <si>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</si>
  <si>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</si>
  <si>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</si>
  <si>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</si>
  <si>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</si>
  <si>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</si>
  <si>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</si>
  <si>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</si>
  <si>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</si>
  <si>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</si>
  <si>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</si>
  <si>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</si>
  <si>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</si>
  <si>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</si>
  <si>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</si>
  <si>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</si>
  <si>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</si>
  <si>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</si>
  <si>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</si>
  <si>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</si>
  <si>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</si>
  <si>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</si>
  <si>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</si>
  <si>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</si>
  <si>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</si>
  <si>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</si>
  <si>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</si>
  <si>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</si>
  <si>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</si>
  <si>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</si>
  <si>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</si>
  <si>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</si>
  <si>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</si>
  <si>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</si>
  <si>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</si>
  <si>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</si>
  <si>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</si>
  <si>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</si>
  <si>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</si>
  <si>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</si>
  <si>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</si>
  <si>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</si>
  <si>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</si>
  <si>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</si>
  <si>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</si>
  <si>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</si>
  <si>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</si>
  <si>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</si>
  <si>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</si>
  <si>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</si>
  <si>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</si>
  <si>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</si>
  <si>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</si>
  <si>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</si>
  <si>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</si>
  <si>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</si>
  <si>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</si>
  <si>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</si>
  <si>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</si>
  <si>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</si>
  <si>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</si>
  <si>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</si>
  <si>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</si>
  <si>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</si>
  <si>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</si>
  <si>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</si>
  <si>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</si>
  <si>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</si>
  <si>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</si>
  <si>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</si>
  <si>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</si>
  <si>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</si>
  <si>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</si>
  <si>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</si>
  <si>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</si>
  <si>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</si>
  <si>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</si>
  <si>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</si>
  <si>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</si>
  <si>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</si>
  <si>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</si>
  <si>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</si>
  <si>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</si>
  <si>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</si>
  <si>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</si>
  <si>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</si>
  <si>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</si>
  <si>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</si>
  <si>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</si>
  <si>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</si>
  <si>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</si>
  <si>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</si>
  <si>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</si>
  <si>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</si>
  <si>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</si>
  <si>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</si>
  <si>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</si>
  <si>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</si>
  <si>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</si>
  <si>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</si>
  <si>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</si>
  <si>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</si>
  <si>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</si>
  <si>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</si>
  <si>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</si>
  <si>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</si>
  <si>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</si>
  <si>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</si>
  <si>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</si>
  <si>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</si>
  <si>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</si>
  <si>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</si>
  <si>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</si>
  <si>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</si>
  <si>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</si>
  <si>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</si>
  <si>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</si>
  <si>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</si>
  <si>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</si>
  <si>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</si>
  <si>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</si>
  <si>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</si>
  <si>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</si>
  <si>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</si>
  <si>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</si>
  <si>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</si>
  <si>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</si>
  <si>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</si>
  <si>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</si>
  <si>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</si>
  <si>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</si>
  <si>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</si>
  <si>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</si>
  <si>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</si>
  <si>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</si>
  <si>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</si>
  <si>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</si>
  <si>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</si>
  <si>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</si>
  <si>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</si>
  <si>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</si>
  <si>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</si>
  <si>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</si>
  <si>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</si>
  <si>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</si>
  <si>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</si>
  <si>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</si>
  <si>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</si>
  <si>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</si>
  <si>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</si>
  <si>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</si>
  <si>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</si>
  <si>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</si>
  <si>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</si>
  <si>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</si>
  <si>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</si>
  <si>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</si>
  <si>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</si>
  <si>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</si>
  <si>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</si>
  <si>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</si>
  <si>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</si>
  <si>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</si>
  <si>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</si>
  <si>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</si>
  <si>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</si>
  <si>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</si>
  <si>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</si>
  <si>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</si>
  <si>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</si>
  <si>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</si>
  <si>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</si>
  <si>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</si>
  <si>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</si>
  <si>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</si>
  <si>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</si>
  <si>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</si>
  <si>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</si>
  <si>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</si>
  <si>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</si>
  <si>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</si>
  <si>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</si>
  <si>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</si>
  <si>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</si>
  <si>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</si>
  <si>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</si>
  <si>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</si>
  <si>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</si>
  <si>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</si>
  <si>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</si>
  <si>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</si>
  <si>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</si>
  <si>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</si>
  <si>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</si>
  <si>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</si>
  <si>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</si>
  <si>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</si>
  <si>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</si>
  <si>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</si>
  <si>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</si>
  <si>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</si>
  <si>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</si>
  <si>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</si>
  <si>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</si>
  <si>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</si>
  <si>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</si>
  <si>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</si>
  <si>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</si>
  <si>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</si>
  <si>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</si>
  <si>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</si>
  <si>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</si>
  <si>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</si>
  <si>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</si>
  <si>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</si>
  <si>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</si>
  <si>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</si>
  <si>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</si>
  <si>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</si>
  <si>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</si>
  <si>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</si>
  <si>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</si>
  <si>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</si>
  <si>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</si>
  <si>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</si>
  <si>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</si>
  <si>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</si>
  <si>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</si>
  <si>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</si>
  <si>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</si>
  <si>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</si>
  <si>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</si>
  <si>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</si>
  <si>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</si>
  <si>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</si>
  <si>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</si>
  <si>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</si>
  <si>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</si>
  <si>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</si>
  <si>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</si>
  <si>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</si>
  <si>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</si>
  <si>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</si>
  <si>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</si>
  <si>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</si>
  <si>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</si>
  <si>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</si>
  <si>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</si>
  <si>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</si>
  <si>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</si>
  <si>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</si>
  <si>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</si>
  <si>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</si>
  <si>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</si>
  <si>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</si>
  <si>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</si>
  <si>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</si>
  <si>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</si>
  <si>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</si>
  <si>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</si>
  <si>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</si>
  <si>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</si>
  <si>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</si>
  <si>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</si>
  <si>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</si>
  <si>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</si>
  <si>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</si>
  <si>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</si>
  <si>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</si>
  <si>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</si>
  <si>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</si>
  <si>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</si>
  <si>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</si>
  <si>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</si>
  <si>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</si>
  <si>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</si>
  <si>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</si>
  <si>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</si>
  <si>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</si>
  <si>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</si>
  <si>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</si>
  <si>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</si>
  <si>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</si>
  <si>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</si>
  <si>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</si>
  <si>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</si>
  <si>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</si>
  <si>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</si>
  <si>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</si>
  <si>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</si>
  <si>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</si>
  <si>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</si>
  <si>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</si>
  <si>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</si>
  <si>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</si>
  <si>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</si>
  <si>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</si>
  <si>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</si>
  <si>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</si>
  <si>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</si>
  <si>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</si>
  <si>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</si>
  <si>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</si>
  <si>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</si>
  <si>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</si>
  <si>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</si>
  <si>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</si>
  <si>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</si>
  <si>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</si>
  <si>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</si>
  <si>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</si>
  <si>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</si>
  <si>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</si>
  <si>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</si>
  <si>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</si>
  <si>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</si>
  <si>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</si>
  <si>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</si>
  <si>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</si>
  <si>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</si>
  <si>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</si>
  <si>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</si>
  <si>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</si>
  <si>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</si>
  <si>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</si>
  <si>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</si>
  <si>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</si>
  <si>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</si>
  <si>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</si>
  <si>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</si>
  <si>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</si>
  <si>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</si>
  <si>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</si>
  <si>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</si>
  <si>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</si>
  <si>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</si>
  <si>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</si>
  <si>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</si>
  <si>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</si>
  <si>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</si>
  <si>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</si>
  <si>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</si>
  <si>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</si>
  <si>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</si>
  <si>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</si>
  <si>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</si>
  <si>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</si>
  <si>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</si>
  <si>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</si>
  <si>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</si>
  <si>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</si>
  <si>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</si>
  <si>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</si>
  <si>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</si>
  <si>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</si>
  <si>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</si>
  <si>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</si>
  <si>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</si>
  <si>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</si>
  <si>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</si>
  <si>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</si>
  <si>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</si>
  <si>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</si>
  <si>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</si>
  <si>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</si>
  <si>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</si>
  <si>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</si>
  <si>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</si>
  <si>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</si>
  <si>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</si>
  <si>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</si>
  <si>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</si>
  <si>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</si>
  <si>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</si>
  <si>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</si>
  <si>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</si>
  <si>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</si>
  <si>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</si>
  <si>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</si>
  <si>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</si>
  <si>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</si>
  <si>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</si>
  <si>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</si>
  <si>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</si>
  <si>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</si>
  <si>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</si>
  <si>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</si>
  <si>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</si>
  <si>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</si>
  <si>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</si>
  <si>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</si>
  <si>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</si>
  <si>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</si>
  <si>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</si>
  <si>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</si>
  <si>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</si>
  <si>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</si>
  <si>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</si>
  <si>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</si>
  <si>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</si>
  <si>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</si>
  <si>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</si>
  <si>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</si>
  <si>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</si>
  <si>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</si>
  <si>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</si>
  <si>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</si>
  <si>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</si>
  <si>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</si>
  <si>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</si>
  <si>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</si>
  <si>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</si>
  <si>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</si>
  <si>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</si>
  <si>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</si>
  <si>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</si>
  <si>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</si>
  <si>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</si>
  <si>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</si>
  <si>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</si>
  <si>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</si>
  <si>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</si>
  <si>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</si>
  <si>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</si>
  <si>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</si>
  <si>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</si>
  <si>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</si>
  <si>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</si>
  <si>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</si>
  <si>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</si>
  <si>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</si>
  <si>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</si>
  <si>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</si>
  <si>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</si>
  <si>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</si>
  <si>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</si>
  <si>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</si>
  <si>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</si>
  <si>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</si>
  <si>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</si>
  <si>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</si>
  <si>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</si>
  <si>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</si>
  <si>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</si>
  <si>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</si>
  <si>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</si>
  <si>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</si>
  <si>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</si>
  <si>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</si>
  <si>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</si>
  <si>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</si>
  <si>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</si>
  <si>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</si>
  <si>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</si>
  <si>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</si>
  <si>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</si>
  <si>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</si>
  <si>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</si>
  <si>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</si>
  <si>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</si>
  <si>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</si>
  <si>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</si>
  <si>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</si>
  <si>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</si>
  <si>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</si>
  <si>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</si>
  <si>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</si>
  <si>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</si>
  <si>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</si>
  <si>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</si>
  <si>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</si>
  <si>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</si>
  <si>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</si>
  <si>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</si>
  <si>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</si>
  <si>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</si>
  <si>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</si>
  <si>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</si>
  <si>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</si>
  <si>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</si>
  <si>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</si>
  <si>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</si>
  <si>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</si>
  <si>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</si>
  <si>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</si>
  <si>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</si>
  <si>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</si>
  <si>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</si>
  <si>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</si>
  <si>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</si>
  <si>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</si>
  <si>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</si>
  <si>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</si>
  <si>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</si>
  <si>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</si>
  <si>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</si>
  <si>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</si>
  <si>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</si>
  <si>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</si>
  <si>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</si>
  <si>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</si>
  <si>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</si>
  <si>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</si>
  <si>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</si>
  <si>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</si>
  <si>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</si>
  <si>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</si>
  <si>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</si>
  <si>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</si>
  <si>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</si>
  <si>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</si>
  <si>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</si>
  <si>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</si>
  <si>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</si>
  <si>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</si>
  <si>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</si>
  <si>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</si>
  <si>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</si>
  <si>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</si>
  <si>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</si>
  <si>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</si>
  <si>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</si>
  <si>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</si>
  <si>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</si>
  <si>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</si>
  <si>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</si>
  <si>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</si>
  <si>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</si>
  <si>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</si>
  <si>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</si>
  <si>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</si>
  <si>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</si>
  <si>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</si>
  <si>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</si>
  <si>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</si>
  <si>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</si>
  <si>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</si>
  <si>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</si>
  <si>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</si>
  <si>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</si>
  <si>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</si>
  <si>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</si>
  <si>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</si>
  <si>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</si>
  <si>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</si>
  <si>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</si>
  <si>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</si>
  <si>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</si>
  <si>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</si>
  <si>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</si>
  <si>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</si>
  <si>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</si>
  <si>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</si>
  <si>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</si>
  <si>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</si>
  <si>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</si>
  <si>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</si>
  <si>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</si>
  <si>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</si>
  <si>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</si>
  <si>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</si>
  <si>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</si>
  <si>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</si>
  <si>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</si>
  <si>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</si>
  <si>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</si>
  <si>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</si>
  <si>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</si>
  <si>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</si>
  <si>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</si>
  <si>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</si>
  <si>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</si>
  <si>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</si>
  <si>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</si>
  <si>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</si>
  <si>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</si>
  <si>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</si>
  <si>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</si>
  <si>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</si>
  <si>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</si>
  <si>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</si>
  <si>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</si>
  <si>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</si>
  <si>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</si>
  <si>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</si>
  <si>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</si>
  <si>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</si>
  <si>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</si>
  <si>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</si>
  <si>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</si>
  <si>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</si>
  <si>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</si>
  <si>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</si>
  <si>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</si>
  <si>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</si>
  <si>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</si>
  <si>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</si>
  <si>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</si>
  <si>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</si>
  <si>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</si>
  <si>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</si>
  <si>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</si>
  <si>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</si>
  <si>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</si>
  <si>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</si>
  <si>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</si>
  <si>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</si>
  <si>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</si>
  <si>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</si>
  <si>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</si>
  <si>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</si>
  <si>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</si>
  <si>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</si>
  <si>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</si>
  <si>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</si>
  <si>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</si>
  <si>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</si>
  <si>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</si>
  <si>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</si>
  <si>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</si>
  <si>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</si>
  <si>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</si>
  <si>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</si>
  <si>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</si>
  <si>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</si>
  <si>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</si>
  <si>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</si>
  <si>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</si>
  <si>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</si>
  <si>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</si>
  <si>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</si>
  <si>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</si>
  <si>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</si>
  <si>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</si>
  <si>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</si>
  <si>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</si>
  <si>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</si>
  <si>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</si>
  <si>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</si>
  <si>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</si>
  <si>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</si>
  <si>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</si>
  <si>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</si>
  <si>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</si>
  <si>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</si>
  <si>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</si>
  <si>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</si>
  <si>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</si>
  <si>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</si>
  <si>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</si>
  <si>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</si>
  <si>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</si>
  <si>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</si>
  <si>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</si>
  <si>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</si>
  <si>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</si>
  <si>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</si>
  <si>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</si>
  <si>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</si>
  <si>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</si>
  <si>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</si>
  <si>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</si>
  <si>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</si>
  <si>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</si>
  <si>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</si>
  <si>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</si>
  <si>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</si>
  <si>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</si>
  <si>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</si>
  <si>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</si>
  <si>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</si>
  <si>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</si>
  <si>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</si>
  <si>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</si>
  <si>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</si>
  <si>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</si>
  <si>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</si>
  <si>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</si>
  <si>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</si>
  <si>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</si>
  <si>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</si>
  <si>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</si>
  <si>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</si>
  <si>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</si>
  <si>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</si>
  <si>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</si>
  <si>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</si>
  <si>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</si>
  <si>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</si>
  <si>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</si>
  <si>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</si>
  <si>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</si>
  <si>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</si>
  <si>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</si>
  <si>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</si>
  <si>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</si>
  <si>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</si>
  <si>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</si>
  <si>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</si>
  <si>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</si>
  <si>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</si>
  <si>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</si>
  <si>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</si>
  <si>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</si>
  <si>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</si>
  <si>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</si>
  <si>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</si>
  <si>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</si>
  <si>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</si>
  <si>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</si>
  <si>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</si>
  <si>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</si>
  <si>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</si>
  <si>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</si>
  <si>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</si>
  <si>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</si>
  <si>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</si>
  <si>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</si>
  <si>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</si>
  <si>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</si>
  <si>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</si>
  <si>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</si>
  <si>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</si>
  <si>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</si>
  <si>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</si>
  <si>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</si>
  <si>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</si>
  <si>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</si>
  <si>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</si>
  <si>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</si>
  <si>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</si>
  <si>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</si>
  <si>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</si>
  <si>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</si>
  <si>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</si>
  <si>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</si>
  <si>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</si>
  <si>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</si>
  <si>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</si>
  <si>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</si>
  <si>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</si>
  <si>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</si>
  <si>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</si>
  <si>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</si>
  <si>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</si>
  <si>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</si>
  <si>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</si>
  <si>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</si>
  <si>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</si>
  <si>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</si>
  <si>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</si>
  <si>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</si>
  <si>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</si>
  <si>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</si>
  <si>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</si>
  <si>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</si>
  <si>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</si>
  <si>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</si>
  <si>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</si>
  <si>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</si>
  <si>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</si>
  <si>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</si>
  <si>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</si>
  <si>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</si>
  <si>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</si>
  <si>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</si>
  <si>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</si>
  <si>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</si>
  <si>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</si>
  <si>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</si>
  <si>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</si>
  <si>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</si>
  <si>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</si>
  <si>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</si>
  <si>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</si>
  <si>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</si>
  <si>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</si>
  <si>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</si>
  <si>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</si>
  <si>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</si>
  <si>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</si>
  <si>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</si>
  <si>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</si>
  <si>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</si>
  <si>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</si>
  <si>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</si>
  <si>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</si>
  <si>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</si>
  <si>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</si>
  <si>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</si>
  <si>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</si>
  <si>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</si>
  <si>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</si>
  <si>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</si>
  <si>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</si>
  <si>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</si>
  <si>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</si>
  <si>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</si>
  <si>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</si>
  <si>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</si>
  <si>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</si>
  <si>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</si>
  <si>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</si>
  <si>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</si>
  <si>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</si>
  <si>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</si>
  <si>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</si>
  <si>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</si>
  <si>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</si>
  <si>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</si>
  <si>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</si>
  <si>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</si>
  <si>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</si>
  <si>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</si>
  <si>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</si>
  <si>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</si>
  <si>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</si>
  <si>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</si>
  <si>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</si>
  <si>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</si>
  <si>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</si>
  <si>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</si>
  <si>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</si>
  <si>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</si>
  <si>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</si>
  <si>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</si>
  <si>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</si>
  <si>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</si>
  <si>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</si>
  <si>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</si>
  <si>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</si>
  <si>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</si>
  <si>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</si>
  <si>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</si>
  <si>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</si>
  <si>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</si>
  <si>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</si>
  <si>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</si>
  <si>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</si>
  <si>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</si>
  <si>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</si>
  <si>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</si>
  <si>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</si>
  <si>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</si>
  <si>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</si>
  <si>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</si>
  <si>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</si>
  <si>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</si>
  <si>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</si>
  <si>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</si>
  <si>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</si>
  <si>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</si>
  <si>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</si>
  <si>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</si>
  <si>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</si>
  <si>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</si>
  <si>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</si>
  <si>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</si>
  <si>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</si>
  <si>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</si>
  <si>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</si>
  <si>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</si>
  <si>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</si>
  <si>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</si>
  <si>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</si>
  <si>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</si>
  <si>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</si>
  <si>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</si>
  <si>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</si>
  <si>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</si>
  <si>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</si>
  <si>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</si>
  <si>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</si>
  <si>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</si>
  <si>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</si>
  <si>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</si>
  <si>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</si>
  <si>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</si>
  <si>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</si>
  <si>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</si>
  <si>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</si>
  <si>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</si>
  <si>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</si>
  <si>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</si>
  <si>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</si>
  <si>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</si>
  <si>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</si>
  <si>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</si>
  <si>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</si>
  <si>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</si>
  <si>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</si>
  <si>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</si>
  <si>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</si>
  <si>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</si>
  <si>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</si>
  <si>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</si>
  <si>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</si>
  <si>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</si>
  <si>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</si>
  <si>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</si>
  <si>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</si>
  <si>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</si>
  <si>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</si>
  <si>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</si>
  <si>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</si>
  <si>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</si>
  <si>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</si>
  <si>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</si>
  <si>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</si>
  <si>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</si>
  <si>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</si>
  <si>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</si>
  <si>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</si>
  <si>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</si>
  <si>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</si>
  <si>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</si>
  <si>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</si>
  <si>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</si>
  <si>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</si>
  <si>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</si>
  <si>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</si>
  <si>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</si>
  <si>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</si>
  <si>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</si>
  <si>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</si>
  <si>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</si>
  <si>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</si>
  <si>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</si>
  <si>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</si>
  <si>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</si>
  <si>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</si>
  <si>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</si>
  <si>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</si>
  <si>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</si>
  <si>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</si>
  <si>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</si>
  <si>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</si>
  <si>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</si>
  <si>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</si>
  <si>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</si>
  <si>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</si>
  <si>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</si>
  <si>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</si>
  <si>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</si>
  <si>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</si>
  <si>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</si>
  <si>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</si>
  <si>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</si>
  <si>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</si>
  <si>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</si>
  <si>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</si>
  <si>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</si>
  <si>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</si>
  <si>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</si>
  <si>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</si>
  <si>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</si>
  <si>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</si>
  <si>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</si>
  <si>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</si>
  <si>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</si>
  <si>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</si>
  <si>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</si>
  <si>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</si>
  <si>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</si>
  <si>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</si>
  <si>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</si>
  <si>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</si>
  <si>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</si>
  <si>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</si>
  <si>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</si>
  <si>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</si>
  <si>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</si>
  <si>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</si>
  <si>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</si>
  <si>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</si>
  <si>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</si>
  <si>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</si>
  <si>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</si>
  <si>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</si>
  <si>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</si>
  <si>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</si>
  <si>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</si>
  <si>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</si>
  <si>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</si>
  <si>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</si>
  <si>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</si>
  <si>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</si>
  <si>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</si>
  <si>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</si>
  <si>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</si>
  <si>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</si>
  <si>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</si>
  <si>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</si>
  <si>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</si>
  <si>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</si>
  <si>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</si>
  <si>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</si>
  <si>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</si>
  <si>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</si>
  <si>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</si>
  <si>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</si>
  <si>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</si>
  <si>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</si>
  <si>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</si>
  <si>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</si>
  <si>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</si>
  <si>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</si>
  <si>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</si>
  <si>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</si>
  <si>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</si>
  <si>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</si>
  <si>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</si>
  <si>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</si>
  <si>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</si>
  <si>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</si>
  <si>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</si>
  <si>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</si>
  <si>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</si>
  <si>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</si>
  <si>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</si>
  <si>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</si>
  <si>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</si>
  <si>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</si>
  <si>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</si>
  <si>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</si>
  <si>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</si>
  <si>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</si>
  <si>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</si>
  <si>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</si>
  <si>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</si>
  <si>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</si>
  <si>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</si>
  <si>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</si>
  <si>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</si>
  <si>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</si>
  <si>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</si>
  <si>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</si>
  <si>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</si>
  <si>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</si>
  <si>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</si>
  <si>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</si>
  <si>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</si>
  <si>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</si>
  <si>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</si>
  <si>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</si>
  <si>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</si>
  <si>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</si>
  <si>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</si>
  <si>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</si>
  <si>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</si>
  <si>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</si>
  <si>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</si>
  <si>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</si>
  <si>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</si>
  <si>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</si>
  <si>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</si>
  <si>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</si>
  <si>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</si>
  <si>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</si>
  <si>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</si>
  <si>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</si>
  <si>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</si>
  <si>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</si>
  <si>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</si>
  <si>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</si>
  <si>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</si>
  <si>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</si>
  <si>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</si>
  <si>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</si>
  <si>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</si>
  <si>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</si>
  <si>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</si>
  <si>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</si>
  <si>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</si>
  <si>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</si>
  <si>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</si>
  <si>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</si>
  <si>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</si>
  <si>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</si>
  <si>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</si>
  <si>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</si>
  <si>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</si>
  <si>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</si>
  <si>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</si>
  <si>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</si>
  <si>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</si>
  <si>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</si>
  <si>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</si>
  <si>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</si>
  <si>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</si>
  <si>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</si>
  <si>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</si>
  <si>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</si>
  <si>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</si>
  <si>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</si>
  <si>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</si>
  <si>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</si>
  <si>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</si>
  <si>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</si>
  <si>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</si>
  <si>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</si>
  <si>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</si>
  <si>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</si>
  <si>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</si>
  <si>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</si>
  <si>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</si>
  <si>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</si>
  <si>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</si>
  <si>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</si>
  <si>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</si>
  <si>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</si>
  <si>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</si>
  <si>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</si>
  <si>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</si>
  <si>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</si>
  <si>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</si>
  <si>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</si>
  <si>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</si>
  <si>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</si>
  <si>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</si>
  <si>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</si>
  <si>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</si>
  <si>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</si>
  <si>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</si>
  <si>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</si>
  <si>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</si>
  <si>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</si>
  <si>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</si>
  <si>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</si>
  <si>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</si>
  <si>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</si>
  <si>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</si>
  <si>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</si>
  <si>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</si>
  <si>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</si>
  <si>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</si>
  <si>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</si>
  <si>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</si>
  <si>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</si>
  <si>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</si>
  <si>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</si>
  <si>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</si>
  <si>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</si>
  <si>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</si>
  <si>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</si>
  <si>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</si>
  <si>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</si>
  <si>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</si>
  <si>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</si>
  <si>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</si>
  <si>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</si>
  <si>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</si>
  <si>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</si>
  <si>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</si>
  <si>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</si>
  <si>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</si>
  <si>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</si>
  <si>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</si>
  <si>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</si>
  <si>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</si>
  <si>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</si>
  <si>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</si>
  <si>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</si>
  <si>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</si>
  <si>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</si>
  <si>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</si>
  <si>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</si>
  <si>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</si>
  <si>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</si>
  <si>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</si>
  <si>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</si>
  <si>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</si>
  <si>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</si>
  <si>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</si>
  <si>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</si>
  <si>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</si>
  <si>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</si>
  <si>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</si>
  <si>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</si>
  <si>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</si>
  <si>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</si>
  <si>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</si>
  <si>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</si>
  <si>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</si>
  <si>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</si>
  <si>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</si>
  <si>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</si>
  <si>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</si>
  <si>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</si>
  <si>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</si>
  <si>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</si>
  <si>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</si>
  <si>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</si>
  <si>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</si>
  <si>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</si>
  <si>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</si>
  <si>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</si>
  <si>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</si>
  <si>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</si>
  <si>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</si>
  <si>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</si>
  <si>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</si>
  <si>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</si>
  <si>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</si>
  <si>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</si>
  <si>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</si>
  <si>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</si>
  <si>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</si>
  <si>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</si>
  <si>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</si>
  <si>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</si>
  <si>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</si>
  <si>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</si>
  <si>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</si>
  <si>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</si>
  <si>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</si>
  <si>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</si>
  <si>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</si>
  <si>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</si>
  <si>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</si>
  <si>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</si>
  <si>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</si>
  <si>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</si>
  <si>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</si>
  <si>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</si>
  <si>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</si>
  <si>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</si>
  <si>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</si>
  <si>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</si>
  <si>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</si>
  <si>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</si>
  <si>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</si>
  <si>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</si>
  <si>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</si>
  <si>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</si>
  <si>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</si>
  <si>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</si>
  <si>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</si>
  <si>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</si>
  <si>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</si>
  <si>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</si>
  <si>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</si>
  <si>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</si>
  <si>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</si>
  <si>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</si>
  <si>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</si>
  <si>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</si>
  <si>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</si>
  <si>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</si>
  <si>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</si>
  <si>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</si>
  <si>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</si>
  <si>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</si>
  <si>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</si>
  <si>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</si>
  <si>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</si>
  <si>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</si>
  <si>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</si>
  <si>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</si>
  <si>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</si>
  <si>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</si>
  <si>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</si>
  <si>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</si>
  <si>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</si>
  <si>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</si>
  <si>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</si>
  <si>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</si>
  <si>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</si>
  <si>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</si>
  <si>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</si>
  <si>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</si>
  <si>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</si>
  <si>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</si>
  <si>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</si>
  <si>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</si>
  <si>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</si>
  <si>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</si>
  <si>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</si>
  <si>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</si>
  <si>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</si>
  <si>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</si>
  <si>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</si>
  <si>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</si>
  <si>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</si>
  <si>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</si>
  <si>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</si>
  <si>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</si>
  <si>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</si>
  <si>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</si>
  <si>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</si>
  <si>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</si>
  <si>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</si>
  <si>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</si>
  <si>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</si>
  <si>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</si>
  <si>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</si>
  <si>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</si>
  <si>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</si>
  <si>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</si>
  <si>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</si>
  <si>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</si>
  <si>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</si>
  <si>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</si>
  <si>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</si>
  <si>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</si>
  <si>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</si>
  <si>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</si>
  <si>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</si>
  <si>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</si>
  <si>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</si>
  <si>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</si>
  <si>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</si>
  <si>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</si>
  <si>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</si>
  <si>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</si>
  <si>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</si>
  <si>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</si>
  <si>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</si>
  <si>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</si>
  <si>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</si>
  <si>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</si>
  <si>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</si>
  <si>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</si>
  <si>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</si>
  <si>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</si>
  <si>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</si>
  <si>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</si>
  <si>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</si>
  <si>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</si>
  <si>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</si>
  <si>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</si>
  <si>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</si>
  <si>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</si>
  <si>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</si>
  <si>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</si>
  <si>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</si>
  <si>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</si>
  <si>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</si>
  <si>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</si>
  <si>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</si>
  <si>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</si>
  <si>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</si>
  <si>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</si>
  <si>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</si>
  <si>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</si>
  <si>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</si>
  <si>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</si>
  <si>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</si>
  <si>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</si>
  <si>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</si>
  <si>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</si>
  <si>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</si>
  <si>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</si>
  <si>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</si>
  <si>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</si>
  <si>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</si>
  <si>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</si>
  <si>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</si>
  <si>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</si>
  <si>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</si>
  <si>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</si>
  <si>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</si>
  <si>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</si>
  <si>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</si>
  <si>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</si>
  <si>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</si>
  <si>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</si>
  <si>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</si>
  <si>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</si>
  <si>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</si>
  <si>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</si>
  <si>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</si>
  <si>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</si>
  <si>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</si>
  <si>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</si>
  <si>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</si>
  <si>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</si>
  <si>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</si>
  <si>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</si>
  <si>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</si>
  <si>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</si>
  <si>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</si>
  <si>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</si>
  <si>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</si>
  <si>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</si>
  <si>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</si>
  <si>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</si>
  <si>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</si>
  <si>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</si>
  <si>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</si>
  <si>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</si>
  <si>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</si>
  <si>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</si>
  <si>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</si>
  <si>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</si>
  <si>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</si>
  <si>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</si>
  <si>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</si>
  <si>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</si>
  <si>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</si>
  <si>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</si>
  <si>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</si>
  <si>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</si>
  <si>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</si>
  <si>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</si>
  <si>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</si>
  <si>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</si>
  <si>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</si>
  <si>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</si>
  <si>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</si>
  <si>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</si>
  <si>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</si>
  <si>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</si>
  <si>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</si>
  <si>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</si>
  <si>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</si>
  <si>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</si>
  <si>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</si>
  <si>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</si>
  <si>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</si>
  <si>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</si>
  <si>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</si>
  <si>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</si>
  <si>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</si>
  <si>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</si>
  <si>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</si>
  <si>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</si>
  <si>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</si>
  <si>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</si>
  <si>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</si>
  <si>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</si>
  <si>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</si>
  <si>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</si>
  <si>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</si>
  <si>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</si>
  <si>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</si>
  <si>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</si>
  <si>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</si>
  <si>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</si>
  <si>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</si>
  <si>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</si>
  <si>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</si>
  <si>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</si>
  <si>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</si>
  <si>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</si>
  <si>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</si>
  <si>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</si>
  <si>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</si>
  <si>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</si>
  <si>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</si>
  <si>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</si>
  <si>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</si>
  <si>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</si>
  <si>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</si>
  <si>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</si>
  <si>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</si>
  <si>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</si>
  <si>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</si>
  <si>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</si>
  <si>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</si>
  <si>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</si>
  <si>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</si>
  <si>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</si>
  <si>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</si>
  <si>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</si>
  <si>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</si>
  <si>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</si>
  <si>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</si>
  <si>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</si>
  <si>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</si>
  <si>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</si>
  <si>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</si>
  <si>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</si>
  <si>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</si>
  <si>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</si>
  <si>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</si>
  <si>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</si>
  <si>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</si>
  <si>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</si>
  <si>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</si>
  <si>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</si>
  <si>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</si>
  <si>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</si>
  <si>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</si>
  <si>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</si>
  <si>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</si>
  <si>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</si>
  <si>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</si>
  <si>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</si>
  <si>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</si>
  <si>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</si>
  <si>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</si>
  <si>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</si>
  <si>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</si>
  <si>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</si>
  <si>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</si>
  <si>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</si>
  <si>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</si>
  <si>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</si>
  <si>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</si>
  <si>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</si>
  <si>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</si>
  <si>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</si>
  <si>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</si>
  <si>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</si>
  <si>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</si>
  <si>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</si>
  <si>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</si>
  <si>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</si>
  <si>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</si>
  <si>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</si>
  <si>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</si>
  <si>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</si>
  <si>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</si>
  <si>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</si>
  <si>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</si>
  <si>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</si>
  <si>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</si>
  <si>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</si>
  <si>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</si>
  <si>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</si>
  <si>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</si>
  <si>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</si>
  <si>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</si>
  <si>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</si>
  <si>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</si>
  <si>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</si>
  <si>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</si>
  <si>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</si>
  <si>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</si>
  <si>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</si>
  <si>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</si>
  <si>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</si>
  <si>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</si>
  <si>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</si>
  <si>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</si>
  <si>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</si>
  <si>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</si>
  <si>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</si>
  <si>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</si>
  <si>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</si>
  <si>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</si>
  <si>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</si>
  <si>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</si>
  <si>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</si>
  <si>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</si>
  <si>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</si>
  <si>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</si>
  <si>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</si>
  <si>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</si>
  <si>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</si>
  <si>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</si>
  <si>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</si>
  <si>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</si>
  <si>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</si>
  <si>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</si>
  <si>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</si>
  <si>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</si>
  <si>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</si>
  <si>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</si>
  <si>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</si>
  <si>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</si>
  <si>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</si>
  <si>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</si>
  <si>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</si>
  <si>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</si>
  <si>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</si>
  <si>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</si>
  <si>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</si>
  <si>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</si>
  <si>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</si>
  <si>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</si>
  <si>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</si>
  <si>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</si>
  <si>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</si>
  <si>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</si>
  <si>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</si>
  <si>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</si>
  <si>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</si>
  <si>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</si>
  <si>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</si>
  <si>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</si>
  <si>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</si>
  <si>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</si>
  <si>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</si>
  <si>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</si>
  <si>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</si>
  <si>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</si>
  <si>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</si>
  <si>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</si>
  <si>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</si>
  <si>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</si>
  <si>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</si>
  <si>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</si>
  <si>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</si>
  <si>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</si>
  <si>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</si>
  <si>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</si>
  <si>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</si>
  <si>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</si>
  <si>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</si>
  <si>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</si>
  <si>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</si>
  <si>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</si>
  <si>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</si>
  <si>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</si>
  <si>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</si>
  <si>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</si>
  <si>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</si>
  <si>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</si>
  <si>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</si>
  <si>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</si>
  <si>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</si>
  <si>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</si>
  <si>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</si>
  <si>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</si>
  <si>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</si>
  <si>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</si>
  <si>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</si>
  <si>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</si>
  <si>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</si>
  <si>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</si>
  <si>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</si>
  <si>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</si>
  <si>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</si>
  <si>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</si>
  <si>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</si>
  <si>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</si>
  <si>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</si>
  <si>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</si>
  <si>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</si>
  <si>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</si>
  <si>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</si>
  <si>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</si>
  <si>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</si>
  <si>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</si>
  <si>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</si>
  <si>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</si>
  <si>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</si>
  <si>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</si>
  <si>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</si>
  <si>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</si>
  <si>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</si>
  <si>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</si>
  <si>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</si>
  <si>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</si>
  <si>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</si>
  <si>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</si>
  <si>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</si>
  <si>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</si>
  <si>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</si>
  <si>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</si>
  <si>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</si>
  <si>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</si>
  <si>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</si>
  <si>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</si>
  <si>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</si>
  <si>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</si>
  <si>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</si>
  <si>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</si>
  <si>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</si>
  <si>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</si>
  <si>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</si>
  <si>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</si>
  <si>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</si>
  <si>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</si>
  <si>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</si>
  <si>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</si>
  <si>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</si>
  <si>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</si>
  <si>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</si>
  <si>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</si>
  <si>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</si>
  <si>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</si>
  <si>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</si>
  <si>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</si>
  <si>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</si>
  <si>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</si>
  <si>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</si>
  <si>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</si>
  <si>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</si>
  <si>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</si>
  <si>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</si>
  <si>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</si>
  <si>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</si>
  <si>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</si>
  <si>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</si>
  <si>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</si>
  <si>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</si>
  <si>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</si>
  <si>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</si>
  <si>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</si>
  <si>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</si>
  <si>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</si>
  <si>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</si>
  <si>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</si>
  <si>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</si>
  <si>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</si>
  <si>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</si>
  <si>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</si>
  <si>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</si>
  <si>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</si>
  <si>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</si>
  <si>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</si>
  <si>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</si>
  <si>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</si>
  <si>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</si>
  <si>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</si>
  <si>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</si>
  <si>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</si>
  <si>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</si>
  <si>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</si>
  <si>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</si>
  <si>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</si>
  <si>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</si>
  <si>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</si>
  <si>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</si>
  <si>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</si>
  <si>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</si>
  <si>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</si>
  <si>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</si>
  <si>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</si>
  <si>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</si>
  <si>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</si>
  <si>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</si>
  <si>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</si>
  <si>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</si>
  <si>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</si>
  <si>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</si>
  <si>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</si>
  <si>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</si>
  <si>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</si>
  <si>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</si>
  <si>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</si>
  <si>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</si>
  <si>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</si>
  <si>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</si>
  <si>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</si>
  <si>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</si>
  <si>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</si>
  <si>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</si>
  <si>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</si>
  <si>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</si>
  <si>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</si>
  <si>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</si>
  <si>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</si>
  <si>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</si>
  <si>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</si>
  <si>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</si>
  <si>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</si>
  <si>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</si>
  <si>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</si>
  <si>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</si>
  <si>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</si>
  <si>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</si>
  <si>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</si>
  <si>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</si>
  <si>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</si>
  <si>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</si>
  <si>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</si>
  <si>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</si>
  <si>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</si>
  <si>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</si>
  <si>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</si>
  <si>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</si>
  <si>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</si>
  <si>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</si>
  <si>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</si>
  <si>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</si>
  <si>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</si>
  <si>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</si>
  <si>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</si>
  <si>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</si>
  <si>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</si>
  <si>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</si>
  <si>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</si>
  <si>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</si>
  <si>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</si>
  <si>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</si>
  <si>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</si>
  <si>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</si>
  <si>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</si>
  <si>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</si>
  <si>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</si>
  <si>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</si>
  <si>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</si>
  <si>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</si>
  <si>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</si>
  <si>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</si>
  <si>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</si>
  <si>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</si>
  <si>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</si>
  <si>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</si>
  <si>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</si>
  <si>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</si>
  <si>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</si>
  <si>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</si>
  <si>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</si>
  <si>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</si>
  <si>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</si>
  <si>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</si>
  <si>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</si>
  <si>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</si>
  <si>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</si>
  <si>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</si>
  <si>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</si>
  <si>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</si>
  <si>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</si>
  <si>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</si>
  <si>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</si>
  <si>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</si>
  <si>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</si>
  <si>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</si>
  <si>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</si>
  <si>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</si>
  <si>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</si>
  <si>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</si>
  <si>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</si>
  <si>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</si>
  <si>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</si>
  <si>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</si>
  <si>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</si>
  <si>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</si>
  <si>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</si>
  <si>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</si>
  <si>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</si>
  <si>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</si>
  <si>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</si>
  <si>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</si>
  <si>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</si>
  <si>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</si>
  <si>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</si>
  <si>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</si>
  <si>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</si>
  <si>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</si>
  <si>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</si>
  <si>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</si>
  <si>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</si>
  <si>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</si>
  <si>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</si>
  <si>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</si>
  <si>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</si>
  <si>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</si>
  <si>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</si>
  <si>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</si>
  <si>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</si>
  <si>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</si>
  <si>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</si>
  <si>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</si>
  <si>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</si>
  <si>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</si>
  <si>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</si>
  <si>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</si>
  <si>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</si>
  <si>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</si>
  <si>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</si>
  <si>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</si>
  <si>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</si>
  <si>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</si>
  <si>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</si>
  <si>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</si>
  <si>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</si>
  <si>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</si>
  <si>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</si>
  <si>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</si>
  <si>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</si>
  <si>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</si>
  <si>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</si>
  <si>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</si>
  <si>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</si>
  <si>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</si>
  <si>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</si>
  <si>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</si>
  <si>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</si>
  <si>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</si>
  <si>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</si>
  <si>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</si>
  <si>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</si>
  <si>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</si>
  <si>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</si>
  <si>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</si>
  <si>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</si>
  <si>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</si>
  <si>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</si>
  <si>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</si>
  <si>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</si>
  <si>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</si>
  <si>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</si>
  <si>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</si>
  <si>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</si>
  <si>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</si>
  <si>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</si>
  <si>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</si>
  <si>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</si>
  <si>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</si>
  <si>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</si>
  <si>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</si>
  <si>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</si>
  <si>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</si>
  <si>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</si>
  <si>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</si>
  <si>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</si>
  <si>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</si>
  <si>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</si>
  <si>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</si>
  <si>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</si>
  <si>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</si>
  <si>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</si>
  <si>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</si>
  <si>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</si>
  <si>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</si>
  <si>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</si>
  <si>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</si>
  <si>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</si>
  <si>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</si>
  <si>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</si>
  <si>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</si>
  <si>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</si>
  <si>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</si>
  <si>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</si>
  <si>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</si>
  <si>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</si>
  <si>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</si>
  <si>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</si>
  <si>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</si>
  <si>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</si>
  <si>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</si>
  <si>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</si>
  <si>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</si>
  <si>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</si>
  <si>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</si>
  <si>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</si>
  <si>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</si>
  <si>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</si>
  <si>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</si>
  <si>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</si>
  <si>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</si>
  <si>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</si>
  <si>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</si>
  <si>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</si>
  <si>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</si>
  <si>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</si>
  <si>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</si>
  <si>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</si>
  <si>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</si>
  <si>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</si>
  <si>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</si>
  <si>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</si>
  <si>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</si>
  <si>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</si>
  <si>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</si>
  <si>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</si>
  <si>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</si>
  <si>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</si>
  <si>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</si>
  <si>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</si>
  <si>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</si>
  <si>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</si>
  <si>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</si>
  <si>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</si>
  <si>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</si>
  <si>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</si>
  <si>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</si>
  <si>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</si>
  <si>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</si>
  <si>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</si>
  <si>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</si>
  <si>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</si>
  <si>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</si>
  <si>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</si>
  <si>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</si>
  <si>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</si>
  <si>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</si>
  <si>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</si>
  <si>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</si>
  <si>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</si>
  <si>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</si>
  <si>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</si>
  <si>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</si>
  <si>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</si>
  <si>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</si>
  <si>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</si>
  <si>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</si>
  <si>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</si>
  <si>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</si>
  <si>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</si>
  <si>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</si>
  <si>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</si>
  <si>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</si>
  <si>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</si>
  <si>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</si>
  <si>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</si>
  <si>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</si>
  <si>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</si>
  <si>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</si>
  <si>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</si>
  <si>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</si>
  <si>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</si>
  <si>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</si>
  <si>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</si>
  <si>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</si>
  <si>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</si>
  <si>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</si>
  <si>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</si>
  <si>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</si>
  <si>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</si>
  <si>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</si>
  <si>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</si>
  <si>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</si>
  <si>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</si>
  <si>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</si>
  <si>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</si>
  <si>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</si>
  <si>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</si>
  <si>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</si>
  <si>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</si>
  <si>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</si>
  <si>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</si>
  <si>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</si>
  <si>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</si>
  <si>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</si>
  <si>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</si>
  <si>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</si>
  <si>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</si>
  <si>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</si>
  <si>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</si>
  <si>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</si>
  <si>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</si>
  <si>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</si>
  <si>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</si>
  <si>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</si>
  <si>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</si>
  <si>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</si>
  <si>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</si>
  <si>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</si>
  <si>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</si>
  <si>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</si>
  <si>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</si>
  <si>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</si>
  <si>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</si>
  <si>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</si>
  <si>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</si>
  <si>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</si>
  <si>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</si>
  <si>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</si>
  <si>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</si>
  <si>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</si>
  <si>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</si>
  <si>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</si>
  <si>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</si>
  <si>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</si>
  <si>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</si>
  <si>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</si>
  <si>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</si>
  <si>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</si>
  <si>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</si>
  <si>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</si>
  <si>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</si>
  <si>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</si>
  <si>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</si>
  <si>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</si>
  <si>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</si>
  <si>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</si>
  <si>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</si>
  <si>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</si>
  <si>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</si>
  <si>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</si>
  <si>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</si>
  <si>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</si>
  <si>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</si>
  <si>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</si>
  <si>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</si>
  <si>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</si>
  <si>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</si>
  <si>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</si>
  <si>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</si>
  <si>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</si>
  <si>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</si>
  <si>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</si>
  <si>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</si>
  <si>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</si>
  <si>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</si>
  <si>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</si>
  <si>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</si>
  <si>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</si>
  <si>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</si>
  <si>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</si>
  <si>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</si>
  <si>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</si>
  <si>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</si>
  <si>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</si>
  <si>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</si>
  <si>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</si>
  <si>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</si>
  <si>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</si>
  <si>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</si>
  <si>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</si>
  <si>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</si>
  <si>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</si>
  <si>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</si>
  <si>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</si>
  <si>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</si>
  <si>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</si>
  <si>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</si>
  <si>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</si>
  <si>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</si>
  <si>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</si>
  <si>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</si>
  <si>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</si>
  <si>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</si>
  <si>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</si>
  <si>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</si>
  <si>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</si>
  <si>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</si>
  <si>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</si>
  <si>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</si>
  <si>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</si>
  <si>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</si>
  <si>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</si>
  <si>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</si>
  <si>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</si>
  <si>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</si>
  <si>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</si>
  <si>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</si>
  <si>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</si>
  <si>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</si>
  <si>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</si>
  <si>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</si>
  <si>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</si>
  <si>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</si>
  <si>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</si>
  <si>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</si>
  <si>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</si>
  <si>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</si>
  <si>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</si>
  <si>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</si>
  <si>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</si>
  <si>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</si>
  <si>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</si>
  <si>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</si>
  <si>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</si>
  <si>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</si>
  <si>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</si>
  <si>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</si>
  <si>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</si>
  <si>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</si>
  <si>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</si>
  <si>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</si>
  <si>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</si>
  <si>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</si>
  <si>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</si>
  <si>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</si>
  <si>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</si>
  <si>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</si>
  <si>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</si>
  <si>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</si>
  <si>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</si>
  <si>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</si>
  <si>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</si>
  <si>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</si>
  <si>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</si>
  <si>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</si>
  <si>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</si>
  <si>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</si>
  <si>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</si>
  <si>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</si>
  <si>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</si>
  <si>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</si>
  <si>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</si>
  <si>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</si>
  <si>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</si>
  <si>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</si>
  <si>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</si>
  <si>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</si>
  <si>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</si>
  <si>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</si>
  <si>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</si>
  <si>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</si>
  <si>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</si>
  <si>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</si>
  <si>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</si>
  <si>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</si>
  <si>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</si>
  <si>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</si>
  <si>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</si>
  <si>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</si>
  <si>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</si>
  <si>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</si>
  <si>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</si>
  <si>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</si>
  <si>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</si>
  <si>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</si>
  <si>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</si>
  <si>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</si>
  <si>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</si>
  <si>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</si>
  <si>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</si>
  <si>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</si>
  <si>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</si>
  <si>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</si>
  <si>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</si>
  <si>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</si>
  <si>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</si>
  <si>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</si>
  <si>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</si>
  <si>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</si>
  <si>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</si>
  <si>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</si>
  <si>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</si>
  <si>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</si>
  <si>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</si>
  <si>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</si>
  <si>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</si>
  <si>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</si>
  <si>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</si>
  <si>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</si>
  <si>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</si>
  <si>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</si>
  <si>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</si>
  <si>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</si>
  <si>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</si>
  <si>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</si>
  <si>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</si>
  <si>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</si>
  <si>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</si>
  <si>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</si>
  <si>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</si>
  <si>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</si>
  <si>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</si>
  <si>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</si>
  <si>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</si>
  <si>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</si>
  <si>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</si>
  <si>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</si>
  <si>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</si>
  <si>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</si>
  <si>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</si>
  <si>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</si>
  <si>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</si>
  <si>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</si>
  <si>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</si>
  <si>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</si>
  <si>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</si>
  <si>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</si>
  <si>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</si>
  <si>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</si>
  <si>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</si>
  <si>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</si>
  <si>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</si>
  <si>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</si>
  <si>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</si>
  <si>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</si>
  <si>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</si>
  <si>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</si>
  <si>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</si>
  <si>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</si>
  <si>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</si>
  <si>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</si>
  <si>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</si>
  <si>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</si>
  <si>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</si>
  <si>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</si>
  <si>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</si>
  <si>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</si>
  <si>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</si>
  <si>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</si>
  <si>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</si>
  <si>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</si>
  <si>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</si>
  <si>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</si>
  <si>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</si>
  <si>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</si>
  <si>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</si>
  <si>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</si>
  <si>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</si>
  <si>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</si>
  <si>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</si>
  <si>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</si>
  <si>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</si>
  <si>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</si>
  <si>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</si>
  <si>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</si>
  <si>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</si>
  <si>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</si>
  <si>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</si>
  <si>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</si>
  <si>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</si>
  <si>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</si>
  <si>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</si>
  <si>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</si>
  <si>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</si>
  <si>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</si>
  <si>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</si>
  <si>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</si>
  <si>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</si>
  <si>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</si>
  <si>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</si>
  <si>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</si>
  <si>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</si>
  <si>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</si>
  <si>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</si>
  <si>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</si>
  <si>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</si>
  <si>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</si>
  <si>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</si>
  <si>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</si>
  <si>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</si>
  <si>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</si>
  <si>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</si>
  <si>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</si>
  <si>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</si>
  <si>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</si>
  <si>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</si>
  <si>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</si>
  <si>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</si>
  <si>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</si>
  <si>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</si>
  <si>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</si>
  <si>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</si>
  <si>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</si>
  <si>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</si>
  <si>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</si>
  <si>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</si>
  <si>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</si>
  <si>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</si>
  <si>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</si>
  <si>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</si>
  <si>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</si>
  <si>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</si>
  <si>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</si>
  <si>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</si>
  <si>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</si>
  <si>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</si>
  <si>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</si>
  <si>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</si>
  <si>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</si>
  <si>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</si>
  <si>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</si>
  <si>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</si>
  <si>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</si>
  <si>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</si>
  <si>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</si>
  <si>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</si>
  <si>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</si>
  <si>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</si>
  <si>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</si>
  <si>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</si>
  <si>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</si>
  <si>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</si>
  <si>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</si>
  <si>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</si>
  <si>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</si>
  <si>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</si>
  <si>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</si>
  <si>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</si>
  <si>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</si>
  <si>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</si>
  <si>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</si>
  <si>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</si>
  <si>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</si>
  <si>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</si>
  <si>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</si>
  <si>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</si>
  <si>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</si>
  <si>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</si>
  <si>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</si>
  <si>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</si>
  <si>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</si>
  <si>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</si>
  <si>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</si>
  <si>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</si>
  <si>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</si>
  <si>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</si>
  <si>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</si>
  <si>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</si>
  <si>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</si>
  <si>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</si>
  <si>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</si>
  <si>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</si>
  <si>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</si>
  <si>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</si>
  <si>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</si>
  <si>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</si>
  <si>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</si>
  <si>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</si>
  <si>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</si>
  <si>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</si>
  <si>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</si>
  <si>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</si>
  <si>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</si>
  <si>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</si>
  <si>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</si>
  <si>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</si>
  <si>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</si>
  <si>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</si>
  <si>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</si>
  <si>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</si>
  <si>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</si>
  <si>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</si>
  <si>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</si>
  <si>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</si>
  <si>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</si>
  <si>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</si>
  <si>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</si>
  <si>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</si>
  <si>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</si>
  <si>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</si>
  <si>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</si>
  <si>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</si>
  <si>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</si>
  <si>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</si>
  <si>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</si>
  <si>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</si>
  <si>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</si>
  <si>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</si>
  <si>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</si>
  <si>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</si>
  <si>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</si>
  <si>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</si>
  <si>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</si>
  <si>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</si>
  <si>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</si>
  <si>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</si>
  <si>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</si>
  <si>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</si>
  <si>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</si>
  <si>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</si>
  <si>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</si>
  <si>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</si>
  <si>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</si>
  <si>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</si>
  <si>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</si>
  <si>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</si>
  <si>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</si>
  <si>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</si>
  <si>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</si>
  <si>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</si>
  <si>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</si>
  <si>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</si>
  <si>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</si>
  <si>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</si>
  <si>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</si>
  <si>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</si>
  <si>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</si>
  <si>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</si>
  <si>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</si>
  <si>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</si>
  <si>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</si>
  <si>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</si>
  <si>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</si>
  <si>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</si>
  <si>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</si>
  <si>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</si>
  <si>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</si>
  <si>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</si>
  <si>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</si>
  <si>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</si>
  <si>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</si>
  <si>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</si>
  <si>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</si>
  <si>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</si>
  <si>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</si>
  <si>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</si>
  <si>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</si>
  <si>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</si>
  <si>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</si>
  <si>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</si>
  <si>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</si>
  <si>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</si>
  <si>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</si>
  <si>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</si>
  <si>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</si>
  <si>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</si>
  <si>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</si>
  <si>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</si>
  <si>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</si>
  <si>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</si>
  <si>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</si>
  <si>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</si>
  <si>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</si>
  <si>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</si>
  <si>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</si>
  <si>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</si>
  <si>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</si>
  <si>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</si>
  <si>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</si>
  <si>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</si>
  <si>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</si>
  <si>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</si>
  <si>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</si>
  <si>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</si>
  <si>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</si>
  <si>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</si>
  <si>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</si>
  <si>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</si>
  <si>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</si>
  <si>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</si>
  <si>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</si>
  <si>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</si>
  <si>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</si>
  <si>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</si>
  <si>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</si>
  <si>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</si>
  <si>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</si>
  <si>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</si>
  <si>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</si>
  <si>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</si>
  <si>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</si>
  <si>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</si>
  <si>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</si>
  <si>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</si>
  <si>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</si>
  <si>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</si>
  <si>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</si>
  <si>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</si>
  <si>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</si>
  <si>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</si>
  <si>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</si>
  <si>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</si>
  <si>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</si>
  <si>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</si>
  <si>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</si>
  <si>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</si>
  <si>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</si>
  <si>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</si>
  <si>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</si>
  <si>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</si>
  <si>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</si>
  <si>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</si>
  <si>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</si>
  <si>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</si>
  <si>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</si>
  <si>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</si>
  <si>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</si>
  <si>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</si>
  <si>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</si>
  <si>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</si>
  <si>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</si>
  <si>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</si>
  <si>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</si>
  <si>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</si>
  <si>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</si>
  <si>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</si>
  <si>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</si>
  <si>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</si>
  <si>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</si>
  <si>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</si>
  <si>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</si>
  <si>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</si>
  <si>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</si>
  <si>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</si>
  <si>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</si>
  <si>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</si>
  <si>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</si>
  <si>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</si>
  <si>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</si>
  <si>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</si>
  <si>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</si>
  <si>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</si>
  <si>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</si>
  <si>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</si>
  <si>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</si>
  <si>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</si>
  <si>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</si>
  <si>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</si>
  <si>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</si>
  <si>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</si>
  <si>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</si>
  <si>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</si>
  <si>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</si>
  <si>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</si>
  <si>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</si>
  <si>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</si>
  <si>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</si>
  <si>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</si>
  <si>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</si>
  <si>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</si>
  <si>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</si>
  <si>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</si>
  <si>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</si>
  <si>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</si>
  <si>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</si>
  <si>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</si>
  <si>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</si>
  <si>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</si>
  <si>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</si>
  <si>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</si>
  <si>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</si>
  <si>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</si>
  <si>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</si>
  <si>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</si>
  <si>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</si>
  <si>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</si>
  <si>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</si>
  <si>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</si>
  <si>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</si>
  <si>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</si>
  <si>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</si>
  <si>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</si>
  <si>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</si>
  <si>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</si>
  <si>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</si>
  <si>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</si>
  <si>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</si>
  <si>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</si>
  <si>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</si>
  <si>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</si>
  <si>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</si>
  <si>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</si>
  <si>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</si>
  <si>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</si>
  <si>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</si>
  <si>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</si>
  <si>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</si>
  <si>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</si>
  <si>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</si>
  <si>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</si>
  <si>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</si>
  <si>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</si>
  <si>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</si>
  <si>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</si>
  <si>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</si>
  <si>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</si>
  <si>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</si>
  <si>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</si>
  <si>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</si>
  <si>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</si>
  <si>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</si>
  <si>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</si>
  <si>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</si>
  <si>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</si>
  <si>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</si>
  <si>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</si>
  <si>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</si>
  <si>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</si>
  <si>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</si>
  <si>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</si>
  <si>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</si>
  <si>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</si>
  <si>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</si>
  <si>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</si>
  <si>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</si>
  <si>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</si>
  <si>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</si>
  <si>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</si>
  <si>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</si>
  <si>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</si>
  <si>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</si>
  <si>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</si>
  <si>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</si>
  <si>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</si>
  <si>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</si>
  <si>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</si>
  <si>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</si>
  <si>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</si>
  <si>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</si>
  <si>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</si>
  <si>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</si>
  <si>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</si>
  <si>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</si>
  <si>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</si>
  <si>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</si>
  <si>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</si>
  <si>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</si>
  <si>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</si>
  <si>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</si>
  <si>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</si>
  <si>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</si>
  <si>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</si>
  <si>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</si>
  <si>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</si>
  <si>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</si>
  <si>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</si>
  <si>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</si>
  <si>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</si>
  <si>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</si>
  <si>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</si>
  <si>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</si>
  <si>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</si>
  <si>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</si>
  <si>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</si>
  <si>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</si>
  <si>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</si>
  <si>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</si>
  <si>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</si>
  <si>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</si>
  <si>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</si>
  <si>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</si>
  <si>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</si>
  <si>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</si>
  <si>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</si>
  <si>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</si>
  <si>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</si>
  <si>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</si>
  <si>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</si>
  <si>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</si>
  <si>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</si>
  <si>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</si>
  <si>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</si>
  <si>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</si>
  <si>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</si>
  <si>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</si>
  <si>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</si>
  <si>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</si>
  <si>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</si>
  <si>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</si>
  <si>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</si>
  <si>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</si>
  <si>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</si>
  <si>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</si>
  <si>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</si>
  <si>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</si>
  <si>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</si>
  <si>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</si>
  <si>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</si>
  <si>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</si>
  <si>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</si>
  <si>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</si>
  <si>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</si>
  <si>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</si>
  <si>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</si>
  <si>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</si>
  <si>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</si>
  <si>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</si>
  <si>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</si>
  <si>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</si>
  <si>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</si>
  <si>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</si>
  <si>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</si>
  <si>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</si>
  <si>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</si>
  <si>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</si>
  <si>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</si>
  <si>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</si>
  <si>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</si>
  <si>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</si>
  <si>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</si>
  <si>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</si>
  <si>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</si>
  <si>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</si>
  <si>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</si>
  <si>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</si>
  <si>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</si>
  <si>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</si>
  <si>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</si>
  <si>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</si>
  <si>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</si>
  <si>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</si>
  <si>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</si>
  <si>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</si>
  <si>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</si>
  <si>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</si>
  <si>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</si>
  <si>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</si>
  <si>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</si>
  <si>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</si>
  <si>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</si>
  <si>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</si>
  <si>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</si>
  <si>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</si>
  <si>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</si>
  <si>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</si>
  <si>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</si>
  <si>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</si>
  <si>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</si>
  <si>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</si>
  <si>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</si>
  <si>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</si>
  <si>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</si>
  <si>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</si>
  <si>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</si>
  <si>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</si>
  <si>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</si>
  <si>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</si>
  <si>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</si>
  <si>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</si>
  <si>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</si>
  <si>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</si>
  <si>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</si>
  <si>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</si>
  <si>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</si>
  <si>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</si>
  <si>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</si>
  <si>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</si>
  <si>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</si>
  <si>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</si>
  <si>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</si>
  <si>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</si>
  <si>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</si>
  <si>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</si>
  <si>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</si>
  <si>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</si>
  <si>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</si>
  <si>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</si>
  <si>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</si>
  <si>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</si>
  <si>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</si>
  <si>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</si>
  <si>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</si>
  <si>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</si>
  <si>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</si>
  <si>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</si>
  <si>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</si>
  <si>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</si>
  <si>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</si>
  <si>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</si>
  <si>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</si>
  <si>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</si>
  <si>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</si>
  <si>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</si>
  <si>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</si>
  <si>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</si>
  <si>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</si>
  <si>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</si>
  <si>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</si>
  <si>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</si>
  <si>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</si>
  <si>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</si>
  <si>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</si>
  <si>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</si>
  <si>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</si>
  <si>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</si>
  <si>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</si>
  <si>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</si>
  <si>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</si>
  <si>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</si>
  <si>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</si>
  <si>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</si>
  <si>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</si>
  <si>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</si>
  <si>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</si>
  <si>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</si>
  <si>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</si>
  <si>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</si>
  <si>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</si>
  <si>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</si>
  <si>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</si>
  <si>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</si>
  <si>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</si>
  <si>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</si>
  <si>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</si>
  <si>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</si>
  <si>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</si>
  <si>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</si>
  <si>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</si>
  <si>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</si>
  <si>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</si>
  <si>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</si>
  <si>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</si>
  <si>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</si>
  <si>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</si>
  <si>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</si>
  <si>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</si>
  <si>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</si>
  <si>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</si>
  <si>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</si>
  <si>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</si>
  <si>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</si>
  <si>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</si>
  <si>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</si>
  <si>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</si>
  <si>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</si>
  <si>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</si>
  <si>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</si>
  <si>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</si>
  <si>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</si>
  <si>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</si>
  <si>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</si>
  <si>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</si>
  <si>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</si>
  <si>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</si>
  <si>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</si>
  <si>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</si>
  <si>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</si>
  <si>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</si>
  <si>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</si>
  <si>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</si>
  <si>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</si>
  <si>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</si>
  <si>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</si>
  <si>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</si>
  <si>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</si>
  <si>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</si>
  <si>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</si>
  <si>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</si>
  <si>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</si>
  <si>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</si>
  <si>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</si>
  <si>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</si>
  <si>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</si>
  <si>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</si>
  <si>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</si>
  <si>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</si>
  <si>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</si>
  <si>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</si>
  <si>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</si>
  <si>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</si>
  <si>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</si>
  <si>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</si>
  <si>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</si>
  <si>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</si>
  <si>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</si>
  <si>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</si>
  <si>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</si>
  <si>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</si>
  <si>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</si>
  <si>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</si>
  <si>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</si>
  <si>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</si>
  <si>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</si>
  <si>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</si>
  <si>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</si>
  <si>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</si>
  <si>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</si>
  <si>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</si>
  <si>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</si>
  <si>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</si>
  <si>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</si>
  <si>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</si>
  <si>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</si>
  <si>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</si>
  <si>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</si>
  <si>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</si>
  <si>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</si>
  <si>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</si>
  <si>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</si>
  <si>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</si>
  <si>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</si>
  <si>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</si>
  <si>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</si>
  <si>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</si>
  <si>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</si>
  <si>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</si>
  <si>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</si>
  <si>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</si>
  <si>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</si>
  <si>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</si>
  <si>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</si>
  <si>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</si>
  <si>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</si>
  <si>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</si>
  <si>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</si>
  <si>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</si>
  <si>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</si>
  <si>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</si>
  <si>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</si>
  <si>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</si>
  <si>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</si>
  <si>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</si>
  <si>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</si>
  <si>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</si>
  <si>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</si>
  <si>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</si>
  <si>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</si>
  <si>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</si>
  <si>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</si>
  <si>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</si>
  <si>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</si>
  <si>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</si>
  <si>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</si>
  <si>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</si>
  <si>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</si>
  <si>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</si>
  <si>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</si>
  <si>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</si>
  <si>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</si>
  <si>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</si>
  <si>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</si>
  <si>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</si>
  <si>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</si>
  <si>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</si>
  <si>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</si>
  <si>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</si>
  <si>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</si>
  <si>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</si>
  <si>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</si>
  <si>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</si>
  <si>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</si>
  <si>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</si>
  <si>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</si>
  <si>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</si>
  <si>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</si>
  <si>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</si>
  <si>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</si>
  <si>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</si>
  <si>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</si>
  <si>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</si>
  <si>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</si>
  <si>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</si>
  <si>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</si>
  <si>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</si>
  <si>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</si>
  <si>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</si>
  <si>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</si>
  <si>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</si>
  <si>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</si>
  <si>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</si>
  <si>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</si>
  <si>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</si>
  <si>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</si>
  <si>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</si>
  <si>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</si>
  <si>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</si>
  <si>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</si>
  <si>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</si>
  <si>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</si>
  <si>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</si>
  <si>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</si>
  <si>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</si>
  <si>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</si>
  <si>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</si>
  <si>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</si>
  <si>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</si>
  <si>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</si>
  <si>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</si>
  <si>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</si>
  <si>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</si>
  <si>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</si>
  <si>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</si>
  <si>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</si>
  <si>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</si>
  <si>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</si>
  <si>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</si>
  <si>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</si>
  <si>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</si>
  <si>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</si>
  <si>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</si>
  <si>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</si>
  <si>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</si>
  <si>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</si>
  <si>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</si>
  <si>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</si>
  <si>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</si>
  <si>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</si>
  <si>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</si>
  <si>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</si>
  <si>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</si>
  <si>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</si>
  <si>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</si>
  <si>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</si>
  <si>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</si>
  <si>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</si>
  <si>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</si>
  <si>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</si>
  <si>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</si>
  <si>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</si>
  <si>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</si>
  <si>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</si>
  <si>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</si>
  <si>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</si>
  <si>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</si>
  <si>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</si>
  <si>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</si>
  <si>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</si>
  <si>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</si>
  <si>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</si>
  <si>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</si>
  <si>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</si>
  <si>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</si>
  <si>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</si>
  <si>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</si>
  <si>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</si>
  <si>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</si>
  <si>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</si>
  <si>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</si>
  <si>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</si>
  <si>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</si>
  <si>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</si>
  <si>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</si>
  <si>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</si>
  <si>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</si>
  <si>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</si>
  <si>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</si>
  <si>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</si>
  <si>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</si>
  <si>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</si>
  <si>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</si>
  <si>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</si>
  <si>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</si>
  <si>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</si>
  <si>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</si>
  <si>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</si>
  <si>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</si>
  <si>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</si>
  <si>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</si>
  <si>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</si>
  <si>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</si>
  <si>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</si>
  <si>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</si>
  <si>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</si>
  <si>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</si>
  <si>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</si>
  <si>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</si>
  <si>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</si>
  <si>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</si>
  <si>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</si>
  <si>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</si>
  <si>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</si>
  <si>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</si>
  <si>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</si>
  <si>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</si>
  <si>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</si>
  <si>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</si>
  <si>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</si>
  <si>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</si>
  <si>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</si>
  <si>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</si>
  <si>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</si>
  <si>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</si>
  <si>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</si>
  <si>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</si>
  <si>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</si>
  <si>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</si>
  <si>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</si>
  <si>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</si>
  <si>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</si>
  <si>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</si>
  <si>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</si>
  <si>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</si>
  <si>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</si>
  <si>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</si>
  <si>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</si>
  <si>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</si>
  <si>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</si>
  <si>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</si>
  <si>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</si>
  <si>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</si>
  <si>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</si>
  <si>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</si>
  <si>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</si>
  <si>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</si>
  <si>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</si>
  <si>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</si>
  <si>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</si>
  <si>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</si>
  <si>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</si>
  <si>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</si>
  <si>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</si>
  <si>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</si>
  <si>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</si>
  <si>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</si>
  <si>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</si>
  <si>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</si>
  <si>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</si>
  <si>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</si>
  <si>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</si>
  <si>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</si>
  <si>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</si>
  <si>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</si>
  <si>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</si>
  <si>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</si>
  <si>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</si>
  <si>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</si>
  <si>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</si>
  <si>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</si>
  <si>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</si>
  <si>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</si>
  <si>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</si>
  <si>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</si>
  <si>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</si>
  <si>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</si>
  <si>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</si>
  <si>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</si>
  <si>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</si>
  <si>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</si>
  <si>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</si>
  <si>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</si>
  <si>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</si>
  <si>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</si>
  <si>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</si>
  <si>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</si>
  <si>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</si>
  <si>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</si>
  <si>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</si>
  <si>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</si>
  <si>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</si>
  <si>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</si>
  <si>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</si>
  <si>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</si>
  <si>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</si>
  <si>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</si>
  <si>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</si>
  <si>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</si>
  <si>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</si>
  <si>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</si>
  <si>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</si>
  <si>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</si>
  <si>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</si>
  <si>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</si>
  <si>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</si>
  <si>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</si>
  <si>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</si>
  <si>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</si>
  <si>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</si>
  <si>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</si>
  <si>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</si>
  <si>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</si>
  <si>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</si>
  <si>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</si>
  <si>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</si>
  <si>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</si>
  <si>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</si>
  <si>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</si>
  <si>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</si>
  <si>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</si>
  <si>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</si>
  <si>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</si>
  <si>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</si>
  <si>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</si>
  <si>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</si>
  <si>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</si>
  <si>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</si>
  <si>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</si>
  <si>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</si>
  <si>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</si>
  <si>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</si>
  <si>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</si>
  <si>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</si>
  <si>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</si>
  <si>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</si>
  <si>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</si>
  <si>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</si>
  <si>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</si>
  <si>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</si>
  <si>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</si>
  <si>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</si>
  <si>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</si>
  <si>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</si>
  <si>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</si>
  <si>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</si>
  <si>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</si>
  <si>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</si>
  <si>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</si>
  <si>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</si>
  <si>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</si>
  <si>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</si>
  <si>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</si>
  <si>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</si>
  <si>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</si>
  <si>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</si>
  <si>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</si>
  <si>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</si>
  <si>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</si>
  <si>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</si>
  <si>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</si>
  <si>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</si>
  <si>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</si>
  <si>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</si>
  <si>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</si>
  <si>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</si>
  <si>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</si>
  <si>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</si>
  <si>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</si>
  <si>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</si>
  <si>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</si>
  <si>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</si>
  <si>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</si>
  <si>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</si>
  <si>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</si>
  <si>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</si>
  <si>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</si>
  <si>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</si>
  <si>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</si>
  <si>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</si>
  <si>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</si>
  <si>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</si>
  <si>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</si>
  <si>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</si>
  <si>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</si>
  <si>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</si>
  <si>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</si>
  <si>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</si>
  <si>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</si>
  <si>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</si>
  <si>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</si>
  <si>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</si>
  <si>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</si>
  <si>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</si>
  <si>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</si>
  <si>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</si>
  <si>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</si>
  <si>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</si>
  <si>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</si>
  <si>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</si>
  <si>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</si>
  <si>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</si>
  <si>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</si>
  <si>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</si>
  <si>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</si>
  <si>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</si>
  <si>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</si>
  <si>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</si>
  <si>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</si>
  <si>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</si>
  <si>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</si>
  <si>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</si>
  <si>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</si>
  <si>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</si>
  <si>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</si>
  <si>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</si>
  <si>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</si>
  <si>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</si>
  <si>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</si>
  <si>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</si>
  <si>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</si>
  <si>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</si>
  <si>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</si>
  <si>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</si>
  <si>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</si>
  <si>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</si>
  <si>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</si>
  <si>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</si>
  <si>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</si>
  <si>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</si>
  <si>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</si>
  <si>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</si>
  <si>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</si>
  <si>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</si>
  <si>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</si>
  <si>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</si>
  <si>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</si>
  <si>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</si>
  <si>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</si>
  <si>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</si>
  <si>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</si>
  <si>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</si>
  <si>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</si>
  <si>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</si>
  <si>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</si>
  <si>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</si>
  <si>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</si>
  <si>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</si>
  <si>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</si>
  <si>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</si>
  <si>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</si>
  <si>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</si>
  <si>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</si>
  <si>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</si>
  <si>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</si>
  <si>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</si>
  <si>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</si>
  <si>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</si>
  <si>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</si>
  <si>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</si>
  <si>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</si>
  <si>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</si>
  <si>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</si>
  <si>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</si>
  <si>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</si>
  <si>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</si>
  <si>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</si>
  <si>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</si>
  <si>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</si>
  <si>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</si>
  <si>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</si>
  <si>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</si>
  <si>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</si>
  <si>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</si>
  <si>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</si>
  <si>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</si>
  <si>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</si>
  <si>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</si>
  <si>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</si>
  <si>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</si>
  <si>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</si>
  <si>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</si>
  <si>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</si>
  <si>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</si>
  <si>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</si>
  <si>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</si>
  <si>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</si>
  <si>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</si>
  <si>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</si>
  <si>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</si>
  <si>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</si>
  <si>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</si>
  <si>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</si>
  <si>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</si>
  <si>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</si>
  <si>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</si>
  <si>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</si>
  <si>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</si>
  <si>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</si>
  <si>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</si>
  <si>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</si>
  <si>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</si>
  <si>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</si>
  <si>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</si>
  <si>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</si>
  <si>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</si>
  <si>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</si>
  <si>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</si>
  <si>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</si>
  <si>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</si>
  <si>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</si>
  <si>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</si>
  <si>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</si>
  <si>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</si>
  <si>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</si>
  <si>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</si>
  <si>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</si>
  <si>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</si>
  <si>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</si>
  <si>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</si>
  <si>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</si>
  <si>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</si>
  <si>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</si>
  <si>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</si>
  <si>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</si>
  <si>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</si>
  <si>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</si>
  <si>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</si>
  <si>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</si>
  <si>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</si>
  <si>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</si>
  <si>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</si>
  <si>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</si>
  <si>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</si>
  <si>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</si>
  <si>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</si>
  <si>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</si>
  <si>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</si>
  <si>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</si>
  <si>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</si>
  <si>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</si>
  <si>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</si>
  <si>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</si>
  <si>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</si>
  <si>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</si>
  <si>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</si>
  <si>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</si>
  <si>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</si>
  <si>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</si>
  <si>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</si>
  <si>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</si>
  <si>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</si>
  <si>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</si>
  <si>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</si>
  <si>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</si>
  <si>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</si>
  <si>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</si>
  <si>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</si>
  <si>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</si>
  <si>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</si>
  <si>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</si>
  <si>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</si>
  <si>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</si>
  <si>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</si>
  <si>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</si>
  <si>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</si>
  <si>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</si>
  <si>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</si>
  <si>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</si>
  <si>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</si>
  <si>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</si>
  <si>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</si>
  <si>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</si>
  <si>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</si>
  <si>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</si>
  <si>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</si>
  <si>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</si>
  <si>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</si>
  <si>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</si>
  <si>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</si>
  <si>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</si>
  <si>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</si>
  <si>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</si>
  <si>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</si>
  <si>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</si>
  <si>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</si>
  <si>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</si>
  <si>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</si>
  <si>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</si>
  <si>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</si>
  <si>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</si>
  <si>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</si>
  <si>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</si>
  <si>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</si>
  <si>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</si>
  <si>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</si>
  <si>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</si>
  <si>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</si>
  <si>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</si>
  <si>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</si>
  <si>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</si>
  <si>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</si>
  <si>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</si>
  <si>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</si>
  <si>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</si>
  <si>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</si>
  <si>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</si>
  <si>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</si>
  <si>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</si>
  <si>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</si>
  <si>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</si>
  <si>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</si>
  <si>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</si>
  <si>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</si>
  <si>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</si>
  <si>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</si>
  <si>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</si>
  <si>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</si>
  <si>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</si>
  <si>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</si>
  <si>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</si>
  <si>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</si>
  <si>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</si>
  <si>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</si>
  <si>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</si>
  <si>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</si>
  <si>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</si>
  <si>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</si>
  <si>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</si>
  <si>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</si>
  <si>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</si>
  <si>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</si>
  <si>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</si>
  <si>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</si>
  <si>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</si>
  <si>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</si>
  <si>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</si>
  <si>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</si>
  <si>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</si>
  <si>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</si>
  <si>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</si>
  <si>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</si>
  <si>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</si>
  <si>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</si>
  <si>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</si>
  <si>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</si>
  <si>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</si>
  <si>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</si>
  <si>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</si>
  <si>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</si>
  <si>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</si>
  <si>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</si>
  <si>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</si>
  <si>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</si>
  <si>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</si>
  <si>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</si>
  <si>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</si>
  <si>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</si>
  <si>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</si>
  <si>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</si>
  <si>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</si>
  <si>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</si>
  <si>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</si>
  <si>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</si>
  <si>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</si>
  <si>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</si>
  <si>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</si>
  <si>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</si>
  <si>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</si>
  <si>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</si>
  <si>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</si>
  <si>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</si>
  <si>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</si>
  <si>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</si>
  <si>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</si>
  <si>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</si>
  <si>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</si>
  <si>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</si>
  <si>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</si>
  <si>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</si>
  <si>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</si>
  <si>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</si>
  <si>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</si>
  <si>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</si>
  <si>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</si>
  <si>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</si>
  <si>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</si>
  <si>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</si>
  <si>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</si>
  <si>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</si>
  <si>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</si>
  <si>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</si>
  <si>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</si>
  <si>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</si>
  <si>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</si>
  <si>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</si>
  <si>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</si>
  <si>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</si>
  <si>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</si>
  <si>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</si>
  <si>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</si>
  <si>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</si>
  <si>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</si>
  <si>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</si>
  <si>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</si>
  <si>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</si>
  <si>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</si>
  <si>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</si>
  <si>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</si>
  <si>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</si>
  <si>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</si>
  <si>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</si>
  <si>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</si>
  <si>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</si>
  <si>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</si>
  <si>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</si>
  <si>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</si>
  <si>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</si>
  <si>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</si>
  <si>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</si>
  <si>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</si>
  <si>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</si>
  <si>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</si>
  <si>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</si>
  <si>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</si>
  <si>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</si>
  <si>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</si>
  <si>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</si>
  <si>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</si>
  <si>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</si>
  <si>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</si>
  <si>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</si>
  <si>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</si>
  <si>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</si>
  <si>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</si>
  <si>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</si>
  <si>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</si>
  <si>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</si>
  <si>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</si>
  <si>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</si>
  <si>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</si>
  <si>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</si>
  <si>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</si>
  <si>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</si>
  <si>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</si>
  <si>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</si>
  <si>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</si>
  <si>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</si>
  <si>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</si>
  <si>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</si>
  <si>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</si>
  <si>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</si>
  <si>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</si>
  <si>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</si>
  <si>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</si>
  <si>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</si>
  <si>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</si>
  <si>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</si>
  <si>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</si>
  <si>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</si>
  <si>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</si>
  <si>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</si>
  <si>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</si>
  <si>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</si>
  <si>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</si>
  <si>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</si>
  <si>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</si>
  <si>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</si>
  <si>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</si>
  <si>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</si>
  <si>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</si>
  <si>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</si>
  <si>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</si>
  <si>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</si>
  <si>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</si>
  <si>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</si>
  <si>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</si>
  <si>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</si>
  <si>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</si>
  <si>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</si>
  <si>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</si>
  <si>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</si>
  <si>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</si>
  <si>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</si>
  <si>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</si>
  <si>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</si>
  <si>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</si>
  <si>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</si>
  <si>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</si>
  <si>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</si>
  <si>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</si>
  <si>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</si>
  <si>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</si>
  <si>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</si>
  <si>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</si>
  <si>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</si>
  <si>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</si>
  <si>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</si>
  <si>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</si>
  <si>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</si>
  <si>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</si>
  <si>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</si>
  <si>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</si>
  <si>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</si>
  <si>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</si>
  <si>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</si>
  <si>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</si>
  <si>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</si>
  <si>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</si>
  <si>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</si>
  <si>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</si>
  <si>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</si>
  <si>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</si>
  <si>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</si>
  <si>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</si>
  <si>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</si>
  <si>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</si>
  <si>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</si>
  <si>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</si>
  <si>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</si>
  <si>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</si>
  <si>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</si>
  <si>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</si>
  <si>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</si>
  <si>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</si>
  <si>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</si>
  <si>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</si>
  <si>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</si>
  <si>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</si>
  <si>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</si>
  <si>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</si>
  <si>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</si>
  <si>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</si>
  <si>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</si>
  <si>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</si>
  <si>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</si>
  <si>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</si>
  <si>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</si>
  <si>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</si>
  <si>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</si>
  <si>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</si>
  <si>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</si>
  <si>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</si>
  <si>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</si>
  <si>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</si>
  <si>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</si>
  <si>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</si>
  <si>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</si>
  <si>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</si>
  <si>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</si>
  <si>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</si>
  <si>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</si>
  <si>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</si>
  <si>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</si>
  <si>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</si>
  <si>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</si>
  <si>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</si>
  <si>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</si>
  <si>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</si>
  <si>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</si>
  <si>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</si>
  <si>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</si>
  <si>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</si>
  <si>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</si>
  <si>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</si>
  <si>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</si>
  <si>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</si>
  <si>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</si>
  <si>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</si>
  <si>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</si>
  <si>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</si>
  <si>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</si>
  <si>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</si>
  <si>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</si>
  <si>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</si>
  <si>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</si>
  <si>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</si>
  <si>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</si>
  <si>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</si>
  <si>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</si>
  <si>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</si>
  <si>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</si>
  <si>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</si>
  <si>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</si>
  <si>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</si>
  <si>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</si>
  <si>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</si>
  <si>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</si>
  <si>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</si>
  <si>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</si>
  <si>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</si>
  <si>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</si>
  <si>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</si>
  <si>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</si>
  <si>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</si>
  <si>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</si>
  <si>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</si>
  <si>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</si>
  <si>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</si>
  <si>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</si>
  <si>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</si>
  <si>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</si>
  <si>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</si>
  <si>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</si>
  <si>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</si>
  <si>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</si>
  <si>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</si>
  <si>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</si>
  <si>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</si>
  <si>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</si>
  <si>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</si>
  <si>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</si>
  <si>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</si>
  <si>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</si>
  <si>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</si>
  <si>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</si>
  <si>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</si>
  <si>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</si>
  <si>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</si>
  <si>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</si>
  <si>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</si>
  <si>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</si>
  <si>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</si>
  <si>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</si>
  <si>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</si>
  <si>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</si>
  <si>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</si>
  <si>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</si>
  <si>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</si>
  <si>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</si>
  <si>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</si>
  <si>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</si>
  <si>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</si>
  <si>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</si>
  <si>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</si>
  <si>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</si>
  <si>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</si>
  <si>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</si>
  <si>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</si>
  <si>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</si>
  <si>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</si>
  <si>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</si>
  <si>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</si>
  <si>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</si>
  <si>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</si>
  <si>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</si>
  <si>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</si>
  <si>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</si>
  <si>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</si>
  <si>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</si>
  <si>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</si>
  <si>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</si>
  <si>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</si>
  <si>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</si>
  <si>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</si>
  <si>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</si>
  <si>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</si>
  <si>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</si>
  <si>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</si>
  <si>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</si>
  <si>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</si>
  <si>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</si>
  <si>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</si>
  <si>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</si>
  <si>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</si>
  <si>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</si>
  <si>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</si>
  <si>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</si>
  <si>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</si>
  <si>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</si>
  <si>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</si>
  <si>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</si>
  <si>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</si>
  <si>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</si>
  <si>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</si>
  <si>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</si>
  <si>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</si>
  <si>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</si>
  <si>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</si>
  <si>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</si>
  <si>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</si>
  <si>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</si>
  <si>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</si>
  <si>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</si>
  <si>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</si>
  <si>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</si>
  <si>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</si>
  <si>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</si>
  <si>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</si>
  <si>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</si>
  <si>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</si>
  <si>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</si>
  <si>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</si>
  <si>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</si>
  <si>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</si>
  <si>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</si>
  <si>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</si>
  <si>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</si>
  <si>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</si>
  <si>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</si>
  <si>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</si>
  <si>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</si>
  <si>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</si>
  <si>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</si>
  <si>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</si>
  <si>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</si>
  <si>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</si>
  <si>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</si>
  <si>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</si>
  <si>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</si>
  <si>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</si>
  <si>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</si>
  <si>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</si>
  <si>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</si>
  <si>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</si>
  <si>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</si>
  <si>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</si>
  <si>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</si>
  <si>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</si>
  <si>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</si>
  <si>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</si>
  <si>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</si>
  <si>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</si>
  <si>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</si>
  <si>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</si>
  <si>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</si>
  <si>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</si>
  <si>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</si>
  <si>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</si>
  <si>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</si>
  <si>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</si>
  <si>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</si>
  <si>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</si>
  <si>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</si>
  <si>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</si>
  <si>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</si>
  <si>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</si>
  <si>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</si>
  <si>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</si>
  <si>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</si>
  <si>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</si>
  <si>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</si>
  <si>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</si>
  <si>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</si>
  <si>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</si>
  <si>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</si>
  <si>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</si>
  <si>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</si>
  <si>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</si>
  <si>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</si>
  <si>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</si>
  <si>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</si>
  <si>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</si>
  <si>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</si>
  <si>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</si>
  <si>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</si>
  <si>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</si>
  <si>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</si>
  <si>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</si>
  <si>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</si>
  <si>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</si>
  <si>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</si>
  <si>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</si>
  <si>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</si>
  <si>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</si>
  <si>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</si>
  <si>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</si>
  <si>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</si>
  <si>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</si>
  <si>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</si>
  <si>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</si>
  <si>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</si>
  <si>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</si>
  <si>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</si>
  <si>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</si>
  <si>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</si>
  <si>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</si>
  <si>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</si>
  <si>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</si>
  <si>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</si>
  <si>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</si>
  <si>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</si>
  <si>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</si>
  <si>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</si>
  <si>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</si>
  <si>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</si>
  <si>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</si>
  <si>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</si>
  <si>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</si>
  <si>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</si>
  <si>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</si>
  <si>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</si>
  <si>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</si>
  <si>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</si>
  <si>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</si>
  <si>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</si>
  <si>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</si>
  <si>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</si>
  <si>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</si>
  <si>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</si>
  <si>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</si>
  <si>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</si>
  <si>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</si>
  <si>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</si>
  <si>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</si>
  <si>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</si>
  <si>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</si>
  <si>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</si>
  <si>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</si>
  <si>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</si>
  <si>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</si>
  <si>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</si>
  <si>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</si>
  <si>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</si>
  <si>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</si>
  <si>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</si>
  <si>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</si>
  <si>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</si>
  <si>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</si>
  <si>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</si>
  <si>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</si>
  <si>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</si>
  <si>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</si>
  <si>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</si>
  <si>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</si>
  <si>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</si>
  <si>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</si>
  <si>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</si>
  <si>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</si>
  <si>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</si>
  <si>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</si>
  <si>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</si>
  <si>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</si>
  <si>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</si>
  <si>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</si>
  <si>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</si>
  <si>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</si>
  <si>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</si>
  <si>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</si>
  <si>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</si>
  <si>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</si>
  <si>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</si>
  <si>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</si>
  <si>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</si>
  <si>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</si>
  <si>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</si>
  <si>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</si>
  <si>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</si>
  <si>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</si>
  <si>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</si>
  <si>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</si>
  <si>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</si>
  <si>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</si>
  <si>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</si>
  <si>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</si>
  <si>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</si>
  <si>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</si>
  <si>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</si>
  <si>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</si>
  <si>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</si>
  <si>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</si>
  <si>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</si>
  <si>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</si>
  <si>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</si>
  <si>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</si>
  <si>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</si>
  <si>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</si>
  <si>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</si>
  <si>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</si>
  <si>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</si>
  <si>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</si>
  <si>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</si>
  <si>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</si>
  <si>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</si>
  <si>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</si>
  <si>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</si>
  <si>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</si>
  <si>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</si>
  <si>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</si>
  <si>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</si>
  <si>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</si>
  <si>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</si>
  <si>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</si>
  <si>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</si>
  <si>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</si>
  <si>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</si>
  <si>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</si>
  <si>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</si>
  <si>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</si>
  <si>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</si>
  <si>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</si>
  <si>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</si>
  <si>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</si>
  <si>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</si>
  <si>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</si>
  <si>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</si>
  <si>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</si>
  <si>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</si>
  <si>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</si>
  <si>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</si>
  <si>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</si>
  <si>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</si>
  <si>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</si>
  <si>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</si>
  <si>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</si>
  <si>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</si>
  <si>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</si>
  <si>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</si>
  <si>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</si>
  <si>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</si>
  <si>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</si>
  <si>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</si>
  <si>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</si>
  <si>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</si>
  <si>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</si>
  <si>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</si>
  <si>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</si>
  <si>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</si>
  <si>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</si>
  <si>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</si>
  <si>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</si>
  <si>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</si>
  <si>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</si>
  <si>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</si>
  <si>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</si>
  <si>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</si>
  <si>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</si>
  <si>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</si>
  <si>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</si>
  <si>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</si>
  <si>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</si>
  <si>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</si>
  <si>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</si>
  <si>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</si>
  <si>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</si>
  <si>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</si>
  <si>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</si>
  <si>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</si>
  <si>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</si>
  <si>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</si>
  <si>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</si>
  <si>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</si>
  <si>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</si>
  <si>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</si>
  <si>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</si>
  <si>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</si>
  <si>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</si>
  <si>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</si>
  <si>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</si>
  <si>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</si>
  <si>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</si>
  <si>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</si>
  <si>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</si>
  <si>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</si>
  <si>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</si>
  <si>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</si>
  <si>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</si>
  <si>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</si>
  <si>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</si>
  <si>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</si>
  <si>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</si>
  <si>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</si>
  <si>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</si>
  <si>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</si>
  <si>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</si>
  <si>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</si>
  <si>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</si>
  <si>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</si>
  <si>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</si>
  <si>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</si>
  <si>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</si>
  <si>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</si>
  <si>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</si>
  <si>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</si>
  <si>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</si>
  <si>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</si>
  <si>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</si>
  <si>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</si>
  <si>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</si>
  <si>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</si>
  <si>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</si>
  <si>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</si>
  <si>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</si>
  <si>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</si>
  <si>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</si>
  <si>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</si>
  <si>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</si>
  <si>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</si>
  <si>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</si>
  <si>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</si>
  <si>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</si>
  <si>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</si>
  <si>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</si>
  <si>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</si>
  <si>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</si>
  <si>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</si>
  <si>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</si>
  <si>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</si>
  <si>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</si>
  <si>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</si>
  <si>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</si>
  <si>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</si>
  <si>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</si>
  <si>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</si>
  <si>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</si>
  <si>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</si>
  <si>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</si>
  <si>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</si>
  <si>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</si>
  <si>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</si>
  <si>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</si>
  <si>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</si>
  <si>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</si>
  <si>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</si>
  <si>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</si>
  <si>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</si>
  <si>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</si>
  <si>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</si>
  <si>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</si>
  <si>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</si>
  <si>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</si>
  <si>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</si>
  <si>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</si>
  <si>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</si>
  <si>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</si>
  <si>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</si>
  <si>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</si>
  <si>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</si>
  <si>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</si>
  <si>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</si>
  <si>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</si>
  <si>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</si>
  <si>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</si>
  <si>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</si>
  <si>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</si>
  <si>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</si>
  <si>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</si>
  <si>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</si>
  <si>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</si>
  <si>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</si>
  <si>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</si>
  <si>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</si>
  <si>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</si>
  <si>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</si>
  <si>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</si>
  <si>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</si>
  <si>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</si>
  <si>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</si>
  <si>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</si>
  <si>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</si>
  <si>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</si>
  <si>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</si>
  <si>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</si>
  <si>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</si>
  <si>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</si>
  <si>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</si>
  <si>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</si>
  <si>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</si>
  <si>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</si>
  <si>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</si>
  <si>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</si>
  <si>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</si>
  <si>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</si>
  <si>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</si>
  <si>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</si>
  <si>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</si>
  <si>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</si>
  <si>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</si>
  <si>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</si>
  <si>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</si>
  <si>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</si>
  <si>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</si>
  <si>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</si>
  <si>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</si>
  <si>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</si>
  <si>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</si>
  <si>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</si>
  <si>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</si>
  <si>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</si>
  <si>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</si>
  <si>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</si>
  <si>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</si>
  <si>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</si>
  <si>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</si>
  <si>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</si>
  <si>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</si>
  <si>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</si>
  <si>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</si>
  <si>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</si>
  <si>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</si>
  <si>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</si>
  <si>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</si>
  <si>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</si>
  <si>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</si>
  <si>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</si>
  <si>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</si>
  <si>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</si>
  <si>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</si>
  <si>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</si>
  <si>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</si>
  <si>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</si>
  <si>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</si>
  <si>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</si>
  <si>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</si>
  <si>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</si>
  <si>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</si>
  <si>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</si>
  <si>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</si>
  <si>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</si>
  <si>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</si>
  <si>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</si>
  <si>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</si>
  <si>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</si>
  <si>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</si>
  <si>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</si>
  <si>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</si>
  <si>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</si>
  <si>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</si>
  <si>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</si>
  <si>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</si>
  <si>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</si>
  <si>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</si>
  <si>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</si>
  <si>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</si>
  <si>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</si>
  <si>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</si>
  <si>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</si>
  <si>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</si>
  <si>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</si>
  <si>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</si>
  <si>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</si>
  <si>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</si>
  <si>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</si>
  <si>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</si>
  <si>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</si>
  <si>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</si>
  <si>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</si>
  <si>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</si>
  <si>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</si>
  <si>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</si>
  <si>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</si>
  <si>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</si>
  <si>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</si>
  <si>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</si>
  <si>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</si>
  <si>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</si>
  <si>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</si>
  <si>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</si>
  <si>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</si>
  <si>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</si>
  <si>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</si>
  <si>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</si>
  <si>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</si>
  <si>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</si>
  <si>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</si>
  <si>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</si>
  <si>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</si>
  <si>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</si>
  <si>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</si>
  <si>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</si>
  <si>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</si>
  <si>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</si>
  <si>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</si>
  <si>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</si>
  <si>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</si>
  <si>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</si>
  <si>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</si>
  <si>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</si>
  <si>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</si>
  <si>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</si>
  <si>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</si>
  <si>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</si>
  <si>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</si>
  <si>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</si>
  <si>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</si>
  <si>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</si>
  <si>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</si>
  <si>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</si>
  <si>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</si>
  <si>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</si>
  <si>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</si>
  <si>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</si>
  <si>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</si>
  <si>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</si>
  <si>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</si>
  <si>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</si>
  <si>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</si>
  <si>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</si>
  <si>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</si>
  <si>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</si>
  <si>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</si>
  <si>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</si>
  <si>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</si>
  <si>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</si>
  <si>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</si>
  <si>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</si>
  <si>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</si>
  <si>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</si>
  <si>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</si>
  <si>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</si>
  <si>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</si>
  <si>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</si>
  <si>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</si>
  <si>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</si>
  <si>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</si>
  <si>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</si>
  <si>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</si>
  <si>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</si>
  <si>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</si>
  <si>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</si>
  <si>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</si>
  <si>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</si>
  <si>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</si>
  <si>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</si>
  <si>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</si>
  <si>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</si>
  <si>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</si>
  <si>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</si>
  <si>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</si>
  <si>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</si>
  <si>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</si>
  <si>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</si>
  <si>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</si>
  <si>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</si>
  <si>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</si>
  <si>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</si>
  <si>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</si>
  <si>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</si>
  <si>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</si>
  <si>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</si>
  <si>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</si>
  <si>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</si>
  <si>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</si>
  <si>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</si>
  <si>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</si>
  <si>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</si>
  <si>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</si>
  <si>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</si>
  <si>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</si>
  <si>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</si>
  <si>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</si>
  <si>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</si>
  <si>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</si>
  <si>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</si>
  <si>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</si>
  <si>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</si>
  <si>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</si>
  <si>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</si>
  <si>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</si>
  <si>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</si>
  <si>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</si>
  <si>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</si>
  <si>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</si>
  <si>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</si>
  <si>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</si>
  <si>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</si>
  <si>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</si>
  <si>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</si>
  <si>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</si>
  <si>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</si>
  <si>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</si>
  <si>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</si>
  <si>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</si>
  <si>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</si>
  <si>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</si>
  <si>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</si>
  <si>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</si>
  <si>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</si>
  <si>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</si>
  <si>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</si>
  <si>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</si>
  <si>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</si>
  <si>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</si>
  <si>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</si>
  <si>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</si>
  <si>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</si>
  <si>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</si>
  <si>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</si>
  <si>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</si>
  <si>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</si>
  <si>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</si>
  <si>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</si>
  <si>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</si>
  <si>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</si>
  <si>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</si>
  <si>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</si>
  <si>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</si>
  <si>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</si>
  <si>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</si>
  <si>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</si>
  <si>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</si>
  <si>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</si>
  <si>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</si>
  <si>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</si>
  <si>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</si>
  <si>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</si>
  <si>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</si>
  <si>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</si>
  <si>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</si>
  <si>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</si>
  <si>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</si>
  <si>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</si>
  <si>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</si>
  <si>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</si>
  <si>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</si>
  <si>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</si>
  <si>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</si>
  <si>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</si>
  <si>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</si>
  <si>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</si>
  <si>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</si>
  <si>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</si>
  <si>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</si>
  <si>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</si>
  <si>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</si>
  <si>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</si>
  <si>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</si>
  <si>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</si>
  <si>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</si>
  <si>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</si>
  <si>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</si>
  <si>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</si>
  <si>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</si>
  <si>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</si>
  <si>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</si>
  <si>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</si>
  <si>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</si>
  <si>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</si>
  <si>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</si>
  <si>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</si>
  <si>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</si>
  <si>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</si>
  <si>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</si>
  <si>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</si>
  <si>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</si>
  <si>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</si>
  <si>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</si>
  <si>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</si>
  <si>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</si>
  <si>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</si>
  <si>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</si>
  <si>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</si>
  <si>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</si>
  <si>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</si>
  <si>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</si>
  <si>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</si>
  <si>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</si>
  <si>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</si>
  <si>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</si>
  <si>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</si>
  <si>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</si>
  <si>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</si>
  <si>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</si>
  <si>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</si>
  <si>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</si>
  <si>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</si>
  <si>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</si>
  <si>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</si>
  <si>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</si>
  <si>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</si>
  <si>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</si>
  <si>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</si>
  <si>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</si>
  <si>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</si>
  <si>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</si>
  <si>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</si>
  <si>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</si>
  <si>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</si>
  <si>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</si>
  <si>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</si>
  <si>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</si>
  <si>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</si>
  <si>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</si>
  <si>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</si>
  <si>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</si>
  <si>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</si>
  <si>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</si>
  <si>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</si>
  <si>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</si>
  <si>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</si>
  <si>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</si>
  <si>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</si>
  <si>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</si>
  <si>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</si>
  <si>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</si>
  <si>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</si>
  <si>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</si>
  <si>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</si>
  <si>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</si>
  <si>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</si>
  <si>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</si>
  <si>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</si>
  <si>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</si>
  <si>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</si>
  <si>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</si>
  <si>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</si>
  <si>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</si>
  <si>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</si>
  <si>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</si>
  <si>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</si>
  <si>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</si>
  <si>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</si>
  <si>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</si>
  <si>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</si>
  <si>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</si>
  <si>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</si>
  <si>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</si>
  <si>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</si>
  <si>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</si>
  <si>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</si>
  <si>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</si>
  <si>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</si>
  <si>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</si>
  <si>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</si>
  <si>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</si>
  <si>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</si>
  <si>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</si>
  <si>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</si>
  <si>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</si>
  <si>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</si>
  <si>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</si>
  <si>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</si>
  <si>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</si>
  <si>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</si>
  <si>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</si>
  <si>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</si>
  <si>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</si>
  <si>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</si>
  <si>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</si>
  <si>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</si>
  <si>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</si>
  <si>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</si>
  <si>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</si>
  <si>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</si>
  <si>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</si>
  <si>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</si>
  <si>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</si>
  <si>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</si>
  <si>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</si>
  <si>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</si>
  <si>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</si>
  <si>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</si>
  <si>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</si>
  <si>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</si>
  <si>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</si>
  <si>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</si>
  <si>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</si>
  <si>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</si>
  <si>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</si>
  <si>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</si>
  <si>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</si>
  <si>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</si>
  <si>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</si>
  <si>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</si>
  <si>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</si>
  <si>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</si>
  <si>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</si>
  <si>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</si>
  <si>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</si>
  <si>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</si>
  <si>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</si>
  <si>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</si>
  <si>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</si>
  <si>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</si>
  <si>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</si>
  <si>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</si>
  <si>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</si>
  <si>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</si>
  <si>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</si>
  <si>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</si>
  <si>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</si>
  <si>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</si>
  <si>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</si>
  <si>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</si>
  <si>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</si>
  <si>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</si>
  <si>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</si>
  <si>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</si>
  <si>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</si>
  <si>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</si>
  <si>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</si>
  <si>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</si>
  <si>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</si>
  <si>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</si>
  <si>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</si>
  <si>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</si>
  <si>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</si>
  <si>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</si>
  <si>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</si>
  <si>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</si>
  <si>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</si>
  <si>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</si>
  <si>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</si>
  <si>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</si>
  <si>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</si>
  <si>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</si>
  <si>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</si>
  <si>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</si>
  <si>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</si>
  <si>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</si>
  <si>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</si>
  <si>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</si>
  <si>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</si>
  <si>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</si>
  <si>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</si>
  <si>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</si>
  <si>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</si>
  <si>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</si>
  <si>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</si>
  <si>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</si>
  <si>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</si>
  <si>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</si>
  <si>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</si>
  <si>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</si>
  <si>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</si>
  <si>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</si>
  <si>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</si>
  <si>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</si>
  <si>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</si>
  <si>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</si>
  <si>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</si>
  <si>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</si>
  <si>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</si>
  <si>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</si>
  <si>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</si>
  <si>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</si>
  <si>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</si>
  <si>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</si>
  <si>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</si>
  <si>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</si>
  <si>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</si>
  <si>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</si>
  <si>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</si>
  <si>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</si>
  <si>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</si>
  <si>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</si>
  <si>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</si>
  <si>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</si>
  <si>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</si>
  <si>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</si>
  <si>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</si>
  <si>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</si>
  <si>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</si>
  <si>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</si>
  <si>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</si>
  <si>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</si>
  <si>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</si>
  <si>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</si>
  <si>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</si>
  <si>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</si>
  <si>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</si>
  <si>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</si>
  <si>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</si>
  <si>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</si>
  <si>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</si>
  <si>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</si>
  <si>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</si>
  <si>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</si>
  <si>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</si>
  <si>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</si>
  <si>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</si>
  <si>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</si>
  <si>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</si>
  <si>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</si>
  <si>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</si>
  <si>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</si>
  <si>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</si>
  <si>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</si>
  <si>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</si>
  <si>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</si>
  <si>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</si>
  <si>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</si>
  <si>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</si>
  <si>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</si>
  <si>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</si>
  <si>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</si>
  <si>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</si>
  <si>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</si>
  <si>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</si>
  <si>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</si>
  <si>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</si>
  <si>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</si>
  <si>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</si>
  <si>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</si>
  <si>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</si>
  <si>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</si>
  <si>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</si>
  <si>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</si>
  <si>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</si>
  <si>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</si>
  <si>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</si>
  <si>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</si>
  <si>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</si>
  <si>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</si>
  <si>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</si>
  <si>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</si>
  <si>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</si>
  <si>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</si>
  <si>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</si>
  <si>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</si>
  <si>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</si>
  <si>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</si>
  <si>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</si>
  <si>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</si>
  <si>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</si>
  <si>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</si>
  <si>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</si>
  <si>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</si>
  <si>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</si>
  <si>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</si>
  <si>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</si>
  <si>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</si>
  <si>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</si>
  <si>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</si>
  <si>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</si>
  <si>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</si>
  <si>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</si>
  <si>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</si>
  <si>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</si>
  <si>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</si>
  <si>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</si>
  <si>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</si>
  <si>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</si>
  <si>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</si>
  <si>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</si>
  <si>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</si>
  <si>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</si>
  <si>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</si>
  <si>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</si>
  <si>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</si>
  <si>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</si>
  <si>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</si>
  <si>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</si>
  <si>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</si>
  <si>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</si>
  <si>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</si>
  <si>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</si>
  <si>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</si>
  <si>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</si>
  <si>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</si>
  <si>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</si>
  <si>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</si>
  <si>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</si>
  <si>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</si>
  <si>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</si>
  <si>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</si>
  <si>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</si>
  <si>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</si>
  <si>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</si>
  <si>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</si>
  <si>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</si>
  <si>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</si>
  <si>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</si>
  <si>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</si>
  <si>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</si>
  <si>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</si>
  <si>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</si>
  <si>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</si>
  <si>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</si>
  <si>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</si>
  <si>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</si>
  <si>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</si>
  <si>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</si>
  <si>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</si>
  <si>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</si>
  <si>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</si>
  <si>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</si>
  <si>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</si>
  <si>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</si>
  <si>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</si>
  <si>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</si>
  <si>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</si>
  <si>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</si>
  <si>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</si>
  <si>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</si>
  <si>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</si>
  <si>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</si>
  <si>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</si>
  <si>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</si>
  <si>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</si>
  <si>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</si>
  <si>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</si>
  <si>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</si>
  <si>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</si>
  <si>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</si>
  <si>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</si>
  <si>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</si>
  <si>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</si>
  <si>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</si>
  <si>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</si>
  <si>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</si>
  <si>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</si>
  <si>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</si>
  <si>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</si>
  <si>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</si>
  <si>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</si>
  <si>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</si>
  <si>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</si>
  <si>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</si>
  <si>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</si>
  <si>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</si>
  <si>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</si>
  <si>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</si>
  <si>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</si>
  <si>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</si>
  <si>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</si>
  <si>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</si>
  <si>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</si>
  <si>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</si>
  <si>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</si>
  <si>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</si>
  <si>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</si>
  <si>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</si>
  <si>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</si>
  <si>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</si>
  <si>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</si>
  <si>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</si>
  <si>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</si>
  <si>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</si>
  <si>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</si>
  <si>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</si>
  <si>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</si>
  <si>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</si>
  <si>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</si>
  <si>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</si>
  <si>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</si>
  <si>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</si>
  <si>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</si>
  <si>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</si>
  <si>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</si>
  <si>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</si>
  <si>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</si>
  <si>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</si>
  <si>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</si>
  <si>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</si>
  <si>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</si>
  <si>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</si>
  <si>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</si>
  <si>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</si>
  <si>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</si>
  <si>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</si>
  <si>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</si>
  <si>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</si>
  <si>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</si>
  <si>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</si>
  <si>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</si>
  <si>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</si>
  <si>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</si>
  <si>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</si>
  <si>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</si>
  <si>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</si>
  <si>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</si>
  <si>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</si>
  <si>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</si>
  <si>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</si>
  <si>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</si>
  <si>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</si>
  <si>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</si>
  <si>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</si>
  <si>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</si>
  <si>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</si>
  <si>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</si>
  <si>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</si>
  <si>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</si>
  <si>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</si>
  <si>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</si>
  <si>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</si>
  <si>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</si>
  <si>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</si>
  <si>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</si>
  <si>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</si>
  <si>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</si>
  <si>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</si>
  <si>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</si>
  <si>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</si>
  <si>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</si>
  <si>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</si>
  <si>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</si>
  <si>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</si>
  <si>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</si>
  <si>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</si>
  <si>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</si>
  <si>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</si>
  <si>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</si>
  <si>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</si>
  <si>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</si>
  <si>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</si>
  <si>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</si>
  <si>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</si>
  <si>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</si>
  <si>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</si>
  <si>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</si>
  <si>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</si>
  <si>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</si>
  <si>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</si>
  <si>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</si>
  <si>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</si>
  <si>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</si>
  <si>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</si>
  <si>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</si>
  <si>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</si>
  <si>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</si>
  <si>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</si>
  <si>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</si>
  <si>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</si>
  <si>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</si>
  <si>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</si>
  <si>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</si>
  <si>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</si>
  <si>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</si>
  <si>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</si>
  <si>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</si>
  <si>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</si>
  <si>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</si>
  <si>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</si>
  <si>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</si>
  <si>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</si>
  <si>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</si>
  <si>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</si>
  <si>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</si>
  <si>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</si>
  <si>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</si>
  <si>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</si>
  <si>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</si>
  <si>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</si>
  <si>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</si>
  <si>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</si>
  <si>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</si>
  <si>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</si>
  <si>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</si>
  <si>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</si>
  <si>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</si>
  <si>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</si>
  <si>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</si>
  <si>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</si>
  <si>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</si>
  <si>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</si>
  <si>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</si>
  <si>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</si>
  <si>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</si>
  <si>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</si>
  <si>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</si>
  <si>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</si>
  <si>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</si>
  <si>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</si>
  <si>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</si>
  <si>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</si>
  <si>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</si>
  <si>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</si>
  <si>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</si>
  <si>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</si>
  <si>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</si>
  <si>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</si>
  <si>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</si>
  <si>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</si>
  <si>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</si>
  <si>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</si>
  <si>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</si>
  <si>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</si>
  <si>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</si>
  <si>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</si>
  <si>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</si>
  <si>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</si>
  <si>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</si>
  <si>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</si>
  <si>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</si>
  <si>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</si>
  <si>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</si>
  <si>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</si>
  <si>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</si>
  <si>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</si>
  <si>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</si>
  <si>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</si>
  <si>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</si>
  <si>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</si>
  <si>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</si>
  <si>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</si>
  <si>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</si>
  <si>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</si>
  <si>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</si>
  <si>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</si>
  <si>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</si>
  <si>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</si>
  <si>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</si>
  <si>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</si>
  <si>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</si>
  <si>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</si>
  <si>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</si>
  <si>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</si>
  <si>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</si>
  <si>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</si>
  <si>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</si>
  <si>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</si>
  <si>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</si>
  <si>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</si>
  <si>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</si>
  <si>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</si>
  <si>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</si>
  <si>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</si>
  <si>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</si>
  <si>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</si>
  <si>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</si>
  <si>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</si>
  <si>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</si>
  <si>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</si>
  <si>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</si>
  <si>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</si>
  <si>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</si>
  <si>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</si>
  <si>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</si>
  <si>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</si>
  <si>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</si>
  <si>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</si>
  <si>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</si>
  <si>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</si>
  <si>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</si>
  <si>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</si>
  <si>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</si>
  <si>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</si>
  <si>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</si>
  <si>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</si>
  <si>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</si>
  <si>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</si>
  <si>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</si>
  <si>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</si>
  <si>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</si>
  <si>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</si>
  <si>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</si>
  <si>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</si>
  <si>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</si>
  <si>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</si>
  <si>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</si>
  <si>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</si>
  <si>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</si>
  <si>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</si>
  <si>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</si>
  <si>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</si>
  <si>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</si>
  <si>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</si>
  <si>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</si>
  <si>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</si>
  <si>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</si>
  <si>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</si>
  <si>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</si>
  <si>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</si>
  <si>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</si>
  <si>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</si>
  <si>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</si>
  <si>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</si>
  <si>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</si>
  <si>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</si>
  <si>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</si>
  <si>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</si>
  <si>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</si>
  <si>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</si>
  <si>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</si>
  <si>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</si>
  <si>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</si>
  <si>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</si>
  <si>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</si>
  <si>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</si>
  <si>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</si>
  <si>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</si>
  <si>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</si>
  <si>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</si>
  <si>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</si>
  <si>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</si>
  <si>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</si>
  <si>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</si>
  <si>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</si>
  <si>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</si>
  <si>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</si>
  <si>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</si>
  <si>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</si>
  <si>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</si>
  <si>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</si>
  <si>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</si>
  <si>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</si>
  <si>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</si>
  <si>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</si>
  <si>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</si>
  <si>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</si>
  <si>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</si>
  <si>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</si>
  <si>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</si>
  <si>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</si>
  <si>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</si>
  <si>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</si>
  <si>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</si>
  <si>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</si>
  <si>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</si>
  <si>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</si>
  <si>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</si>
  <si>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</si>
  <si>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</si>
  <si>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</si>
  <si>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</si>
  <si>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</si>
  <si>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</si>
  <si>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</si>
  <si>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</si>
  <si>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</si>
  <si>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</si>
  <si>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</si>
  <si>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</si>
  <si>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</si>
  <si>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</si>
  <si>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</si>
  <si>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</si>
  <si>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</si>
  <si>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</si>
  <si>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</si>
  <si>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</si>
  <si>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</si>
  <si>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</si>
  <si>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</si>
  <si>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</si>
  <si>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</si>
  <si>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</si>
  <si>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</si>
  <si>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</si>
  <si>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</si>
  <si>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</si>
  <si>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</si>
  <si>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</si>
  <si>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</si>
  <si>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</si>
  <si>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</si>
  <si>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</si>
  <si>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</si>
  <si>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</si>
  <si>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</si>
  <si>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</si>
  <si>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</si>
  <si>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</si>
  <si>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</si>
  <si>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</si>
  <si>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</si>
  <si>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</si>
  <si>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</si>
  <si>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</si>
  <si>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</si>
  <si>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</si>
  <si>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</si>
  <si>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</si>
  <si>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</si>
  <si>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</si>
  <si>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</si>
  <si>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</si>
  <si>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</si>
  <si>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</si>
  <si>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</si>
  <si>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</si>
  <si>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</si>
  <si>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</si>
  <si>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</si>
  <si>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</si>
  <si>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</si>
  <si>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</si>
  <si>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</si>
  <si>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</si>
  <si>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</si>
  <si>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</si>
  <si>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</si>
  <si>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</si>
  <si>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</si>
  <si>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</si>
  <si>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</si>
  <si>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</si>
  <si>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</si>
  <si>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</si>
  <si>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</si>
  <si>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</si>
  <si>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</si>
  <si>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</si>
  <si>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</si>
  <si>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</si>
  <si>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</si>
  <si>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</si>
  <si>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</si>
  <si>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</si>
  <si>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</si>
  <si>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</si>
  <si>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</si>
  <si>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</si>
  <si>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</si>
  <si>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</si>
  <si>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</si>
  <si>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</si>
  <si>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</si>
  <si>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</si>
  <si>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</si>
  <si>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</si>
  <si>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</si>
  <si>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</si>
  <si>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</si>
  <si>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</si>
  <si>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</si>
  <si>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</si>
  <si>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</si>
  <si>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</si>
  <si>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</si>
  <si>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</si>
  <si>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</si>
  <si>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</si>
  <si>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</si>
  <si>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</si>
  <si>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</si>
  <si>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</si>
  <si>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</si>
  <si>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</si>
  <si>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</si>
  <si>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</si>
  <si>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</si>
  <si>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</si>
  <si>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</si>
  <si>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</si>
  <si>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</si>
  <si>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</si>
  <si>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</si>
  <si>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</si>
  <si>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</si>
  <si>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</si>
  <si>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</si>
  <si>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</si>
  <si>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</si>
  <si>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</si>
  <si>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</si>
  <si>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</si>
  <si>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</si>
  <si>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</si>
  <si>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</si>
  <si>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</si>
  <si>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</si>
  <si>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</si>
  <si>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</si>
  <si>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</si>
  <si>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</si>
  <si>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</si>
  <si>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</si>
  <si>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</si>
  <si>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</si>
  <si>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</si>
  <si>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</si>
  <si>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</si>
  <si>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</si>
  <si>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</si>
  <si>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</si>
  <si>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</si>
  <si>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</si>
  <si>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</si>
  <si>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</si>
  <si>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</si>
  <si>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</si>
  <si>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</si>
  <si>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</si>
  <si>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</si>
  <si>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</si>
  <si>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</si>
  <si>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</si>
  <si>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</si>
  <si>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</si>
  <si>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</si>
  <si>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</si>
  <si>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</si>
  <si>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</si>
  <si>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</si>
  <si>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</si>
  <si>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</si>
  <si>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</si>
  <si>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</si>
  <si>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</si>
  <si>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</si>
  <si>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</si>
  <si>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</si>
  <si>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</si>
  <si>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</si>
  <si>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</si>
  <si>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</si>
  <si>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</si>
  <si>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</si>
  <si>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</si>
  <si>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</si>
  <si>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</si>
  <si>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</si>
  <si>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</si>
  <si>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</si>
  <si>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</si>
  <si>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</si>
  <si>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</si>
  <si>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</si>
  <si>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</si>
  <si>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</si>
  <si>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</si>
  <si>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</si>
  <si>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</si>
  <si>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</si>
  <si>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</si>
  <si>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</si>
  <si>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</si>
  <si>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</si>
  <si>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</si>
  <si>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</si>
  <si>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</si>
  <si>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</si>
  <si>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</si>
  <si>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</si>
  <si>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</si>
  <si>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</si>
  <si>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</si>
  <si>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</si>
  <si>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</si>
  <si>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</si>
  <si>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</si>
  <si>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</si>
  <si>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</si>
  <si>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</si>
  <si>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</si>
  <si>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</si>
  <si>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</si>
  <si>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</si>
  <si>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</si>
  <si>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</si>
  <si>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</si>
  <si>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</si>
  <si>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</si>
  <si>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</si>
  <si>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</si>
  <si>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</si>
  <si>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</si>
  <si>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</si>
  <si>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</si>
  <si>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</si>
  <si>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</si>
  <si>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</si>
  <si>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</si>
  <si>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</si>
  <si>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</si>
  <si>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</si>
  <si>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</si>
  <si>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</si>
  <si>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</si>
  <si>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</si>
  <si>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</si>
  <si>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</si>
  <si>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</si>
  <si>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</si>
  <si>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</si>
  <si>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</si>
  <si>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</si>
  <si>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</si>
  <si>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</si>
  <si>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</si>
  <si>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</si>
  <si>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</si>
  <si>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</si>
  <si>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</si>
  <si>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</si>
  <si>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</si>
  <si>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</si>
  <si>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</si>
  <si>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</si>
  <si>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</si>
  <si>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</si>
  <si>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</si>
  <si>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</si>
  <si>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</si>
  <si>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</si>
  <si>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</si>
  <si>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</si>
  <si>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</si>
  <si>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</si>
  <si>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</si>
  <si>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</si>
  <si>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</si>
  <si>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</si>
  <si>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</si>
  <si>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</si>
  <si>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</si>
  <si>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</si>
  <si>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</si>
  <si>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</si>
  <si>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</si>
  <si>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</si>
  <si>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</si>
  <si>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</si>
  <si>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</si>
  <si>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</si>
  <si>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</si>
  <si>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</si>
  <si>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</si>
  <si>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</si>
  <si>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</si>
  <si>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</si>
  <si>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</si>
  <si>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</si>
  <si>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</si>
  <si>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</si>
  <si>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</si>
  <si>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</si>
  <si>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</si>
  <si>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</si>
  <si>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</si>
  <si>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</si>
  <si>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</si>
  <si>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</si>
  <si>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</si>
  <si>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</si>
  <si>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</si>
  <si>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</si>
  <si>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</si>
  <si>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</si>
  <si>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</si>
  <si>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</si>
  <si>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</si>
  <si>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</si>
  <si>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</si>
  <si>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</si>
  <si>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</si>
  <si>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</si>
  <si>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</si>
  <si>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</si>
  <si>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</si>
  <si>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</si>
  <si>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</si>
  <si>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</si>
  <si>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</si>
  <si>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</si>
  <si>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</si>
  <si>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</si>
  <si>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</si>
  <si>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</si>
  <si>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</si>
  <si>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</si>
  <si>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</si>
  <si>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</si>
  <si>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</si>
  <si>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</si>
  <si>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</si>
  <si>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</si>
  <si>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</si>
  <si>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</si>
  <si>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</si>
  <si>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</si>
  <si>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</si>
  <si>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</si>
  <si>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</si>
  <si>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</si>
  <si>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</si>
  <si>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</si>
  <si>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</si>
  <si>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</si>
  <si>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</si>
  <si>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</si>
  <si>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</si>
  <si>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</si>
  <si>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</si>
  <si>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</si>
  <si>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</si>
  <si>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</si>
  <si>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</si>
  <si>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</si>
  <si>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</si>
  <si>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</si>
  <si>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</si>
  <si>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</si>
  <si>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</si>
  <si>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</si>
  <si>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</si>
  <si>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</si>
  <si>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</si>
  <si>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</si>
  <si>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</si>
  <si>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</si>
  <si>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</si>
  <si>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</si>
  <si>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</si>
  <si>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</si>
  <si>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</si>
  <si>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</si>
  <si>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</si>
  <si>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</si>
  <si>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</si>
  <si>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</si>
  <si>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</si>
  <si>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</si>
  <si>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</si>
  <si>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</si>
  <si>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</si>
  <si>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</si>
  <si>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</si>
  <si>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</si>
  <si>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</si>
  <si>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</si>
  <si>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</si>
  <si>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</si>
  <si>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</si>
  <si>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</si>
  <si>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</si>
  <si>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</si>
  <si>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</si>
  <si>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</si>
  <si>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</si>
  <si>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</si>
  <si>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</si>
  <si>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</si>
  <si>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</si>
  <si>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</si>
  <si>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</si>
  <si>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</si>
  <si>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</si>
  <si>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</si>
  <si>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</si>
  <si>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</si>
  <si>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</si>
  <si>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</si>
  <si>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</si>
  <si>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</si>
  <si>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</si>
  <si>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</si>
  <si>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</si>
  <si>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</si>
  <si>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</si>
  <si>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</si>
  <si>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</si>
  <si>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</si>
  <si>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</si>
  <si>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</si>
  <si>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</si>
  <si>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</si>
  <si>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</si>
  <si>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</si>
  <si>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</si>
  <si>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</si>
  <si>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</si>
  <si>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</si>
  <si>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</si>
  <si>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</si>
  <si>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</si>
  <si>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</si>
  <si>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</si>
  <si>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</si>
  <si>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</si>
  <si>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</si>
  <si>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</si>
  <si>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</si>
  <si>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</si>
  <si>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</si>
  <si>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</si>
  <si>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</si>
  <si>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</si>
  <si>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</si>
  <si>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</si>
  <si>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</si>
  <si>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</si>
  <si>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</si>
  <si>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</si>
  <si>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</si>
  <si>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</si>
  <si>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</si>
  <si>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</si>
  <si>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</si>
  <si>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</si>
  <si>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</si>
  <si>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</si>
  <si>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</si>
  <si>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</si>
  <si>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</si>
  <si>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</si>
  <si>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</si>
  <si>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</si>
  <si>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</si>
  <si>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</si>
  <si>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</si>
  <si>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</si>
  <si>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</si>
  <si>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</si>
  <si>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</si>
  <si>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</si>
  <si>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</si>
  <si>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</si>
  <si>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</si>
  <si>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</si>
  <si>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</si>
  <si>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</si>
  <si>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</si>
  <si>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</si>
  <si>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</si>
  <si>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</si>
  <si>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</si>
  <si>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</si>
  <si>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</si>
  <si>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</si>
  <si>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</si>
  <si>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</si>
  <si>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</si>
  <si>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</si>
  <si>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</si>
  <si>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</si>
  <si>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</si>
  <si>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</si>
  <si>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</si>
  <si>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</si>
  <si>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</si>
  <si>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</si>
  <si>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</si>
  <si>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</si>
  <si>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</si>
  <si>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</si>
  <si>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</si>
  <si>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</si>
  <si>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</si>
  <si>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</si>
  <si>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</si>
  <si>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</si>
  <si>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</si>
  <si>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</si>
  <si>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</si>
  <si>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</si>
  <si>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</si>
  <si>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</si>
  <si>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</si>
  <si>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</si>
  <si>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</si>
  <si>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</si>
  <si>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</si>
  <si>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</si>
  <si>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</si>
  <si>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</si>
  <si>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</si>
  <si>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</si>
  <si>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</si>
  <si>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</si>
  <si>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</si>
  <si>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</si>
  <si>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</si>
  <si>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</si>
  <si>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</si>
  <si>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</si>
  <si>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</si>
  <si>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</si>
  <si>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</si>
  <si>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</si>
  <si>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</si>
  <si>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</si>
  <si>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</si>
  <si>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</si>
  <si>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</si>
  <si>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</si>
  <si>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</si>
  <si>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</si>
  <si>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</si>
  <si>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</si>
  <si>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</si>
  <si>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</si>
  <si>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</si>
  <si>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</si>
  <si>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</si>
  <si>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</si>
  <si>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</si>
  <si>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</si>
  <si>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</si>
  <si>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</si>
  <si>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</si>
  <si>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</si>
  <si>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</si>
  <si>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</si>
  <si>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</si>
  <si>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</si>
  <si>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</si>
  <si>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</si>
  <si>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</si>
  <si>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</si>
  <si>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</si>
  <si>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</si>
  <si>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</si>
  <si>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</si>
  <si>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</si>
  <si>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</si>
  <si>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</si>
  <si>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</si>
  <si>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</si>
  <si>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</si>
  <si>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</si>
  <si>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</si>
  <si>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</si>
  <si>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</si>
  <si>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</si>
  <si>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</si>
  <si>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</si>
  <si>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</si>
  <si>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</si>
  <si>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</si>
  <si>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</si>
  <si>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</si>
  <si>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</si>
  <si>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</si>
  <si>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</si>
  <si>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</si>
  <si>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</si>
  <si>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</si>
  <si>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</si>
  <si>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</si>
  <si>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</si>
  <si>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</si>
  <si>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</si>
  <si>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</si>
  <si>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</si>
  <si>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</si>
  <si>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</si>
  <si>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</si>
  <si>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</si>
  <si>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</si>
  <si>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</si>
  <si>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</si>
  <si>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</si>
  <si>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</si>
  <si>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</si>
  <si>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</si>
  <si>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</si>
  <si>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</si>
  <si>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</si>
  <si>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</si>
  <si>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</si>
  <si>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</si>
  <si>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</si>
  <si>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</si>
  <si>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</si>
  <si>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</si>
  <si>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</si>
  <si>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</si>
  <si>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</si>
  <si>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</si>
  <si>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</si>
  <si>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</si>
  <si>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</si>
  <si>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</si>
  <si>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</si>
  <si>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</si>
  <si>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</si>
  <si>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</si>
  <si>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</si>
  <si>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</si>
  <si>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</si>
  <si>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</si>
  <si>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</si>
  <si>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</si>
  <si>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</si>
  <si>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</si>
  <si>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</si>
  <si>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</si>
  <si>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</si>
  <si>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</si>
  <si>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</si>
  <si>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</si>
  <si>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</si>
  <si>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</si>
  <si>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</si>
  <si>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</si>
  <si>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</si>
  <si>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</si>
  <si>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</si>
  <si>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</si>
  <si>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</si>
  <si>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</si>
  <si>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</si>
  <si>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</si>
  <si>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</si>
  <si>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</si>
  <si>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</si>
  <si>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</si>
  <si>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</si>
  <si>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</si>
  <si>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</si>
  <si>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</si>
  <si>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</si>
  <si>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</si>
  <si>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</si>
  <si>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</si>
  <si>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</si>
  <si>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</si>
  <si>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</si>
  <si>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</si>
  <si>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</si>
  <si>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</si>
  <si>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</si>
  <si>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</si>
  <si>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</si>
  <si>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</si>
  <si>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</si>
  <si>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</si>
  <si>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</si>
  <si>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</si>
  <si>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</si>
  <si>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</si>
  <si>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</si>
  <si>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</si>
  <si>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</si>
  <si>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</si>
  <si>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</si>
  <si>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</si>
  <si>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</si>
  <si>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</si>
  <si>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</si>
  <si>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</si>
  <si>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</si>
  <si>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</si>
  <si>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</si>
  <si>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</si>
  <si>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</si>
  <si>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</si>
  <si>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</si>
  <si>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</si>
  <si>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</si>
  <si>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</si>
  <si>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</si>
  <si>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</si>
  <si>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</si>
  <si>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</si>
  <si>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</si>
  <si>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</si>
  <si>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</si>
  <si>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</si>
  <si>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</si>
  <si>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</si>
  <si>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</si>
  <si>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</si>
  <si>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</si>
  <si>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</si>
  <si>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</si>
  <si>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</si>
  <si>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</si>
  <si>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</si>
  <si>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</si>
  <si>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</si>
  <si>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</si>
  <si>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</si>
  <si>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</si>
  <si>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</si>
  <si>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</si>
  <si>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</si>
  <si>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</si>
  <si>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</si>
  <si>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</si>
  <si>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</si>
  <si>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</si>
  <si>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</si>
  <si>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</si>
  <si>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</si>
  <si>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</si>
  <si>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</si>
  <si>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</si>
  <si>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</si>
  <si>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</si>
  <si>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</si>
  <si>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</si>
  <si>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</si>
  <si>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</si>
  <si>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</si>
  <si>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</si>
  <si>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</si>
  <si>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</si>
  <si>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</si>
  <si>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</si>
  <si>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</si>
  <si>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</si>
  <si>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</si>
  <si>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</si>
  <si>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</si>
  <si>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</si>
  <si>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</si>
  <si>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</si>
  <si>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</si>
  <si>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</si>
  <si>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</si>
  <si>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</si>
  <si>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</si>
  <si>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</si>
  <si>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</si>
  <si>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</si>
  <si>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</si>
  <si>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</si>
  <si>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</si>
  <si>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</si>
  <si>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</si>
  <si>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</si>
  <si>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</si>
  <si>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</si>
  <si>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</si>
  <si>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</si>
  <si>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</si>
  <si>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</si>
  <si>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</si>
  <si>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</si>
  <si>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</si>
  <si>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</si>
  <si>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</si>
  <si>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</si>
  <si>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</si>
  <si>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</si>
  <si>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</si>
  <si>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</si>
  <si>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</si>
  <si>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</si>
  <si>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</si>
  <si>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</si>
  <si>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</si>
  <si>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</si>
  <si>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</si>
  <si>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</si>
  <si>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</si>
  <si>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</si>
  <si>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</si>
  <si>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</si>
  <si>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</si>
  <si>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</si>
  <si>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</si>
  <si>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</si>
  <si>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</si>
  <si>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</si>
  <si>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</si>
  <si>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</si>
  <si>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</si>
  <si>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</si>
  <si>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</si>
  <si>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</si>
  <si>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</si>
  <si>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</si>
  <si>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</si>
  <si>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</si>
  <si>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</si>
  <si>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</si>
  <si>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</si>
  <si>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</si>
  <si>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</si>
  <si>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</si>
  <si>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</si>
  <si>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</si>
  <si>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</si>
  <si>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</si>
  <si>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</si>
  <si>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</si>
  <si>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</si>
  <si>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</si>
  <si>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</si>
  <si>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</si>
  <si>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</si>
  <si>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</si>
  <si>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</si>
  <si>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</si>
  <si>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</si>
  <si>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</si>
  <si>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</si>
  <si>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</si>
  <si>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</si>
  <si>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</si>
  <si>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</si>
  <si>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</si>
  <si>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</si>
  <si>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</si>
  <si>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</si>
  <si>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</si>
  <si>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</si>
  <si>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</si>
  <si>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</si>
  <si>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</si>
  <si>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</si>
  <si>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</si>
  <si>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</si>
  <si>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</si>
  <si>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</si>
  <si>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</si>
  <si>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</si>
  <si>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</si>
  <si>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</si>
  <si>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</si>
  <si>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</si>
  <si>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</si>
  <si>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</si>
  <si>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</si>
  <si>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</si>
  <si>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</si>
  <si>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</si>
  <si>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</si>
  <si>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</si>
  <si>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</si>
  <si>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</si>
  <si>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</si>
  <si>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</si>
  <si>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</si>
  <si>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</si>
  <si>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</si>
  <si>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</si>
  <si>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</si>
  <si>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</si>
  <si>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</si>
  <si>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</si>
  <si>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</si>
  <si>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</si>
  <si>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</si>
  <si>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</si>
  <si>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</si>
  <si>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</si>
  <si>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</si>
  <si>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</si>
  <si>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</si>
  <si>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</si>
  <si>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</si>
  <si>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</si>
  <si>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</si>
  <si>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</si>
  <si>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</si>
  <si>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</si>
  <si>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</si>
  <si>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</si>
  <si>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</si>
  <si>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</si>
  <si>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</si>
  <si>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</si>
  <si>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</si>
  <si>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</si>
  <si>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</si>
  <si>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</si>
  <si>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</si>
  <si>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</si>
  <si>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</si>
  <si>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</si>
  <si>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</si>
  <si>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</si>
  <si>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</si>
  <si>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</si>
  <si>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</si>
  <si>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</si>
  <si>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</si>
  <si>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</si>
  <si>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</si>
  <si>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</si>
  <si>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</si>
  <si>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</si>
  <si>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</si>
  <si>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</si>
  <si>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</si>
  <si>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</si>
  <si>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</si>
  <si>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</si>
  <si>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</si>
  <si>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</si>
  <si>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</si>
  <si>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</si>
  <si>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</si>
  <si>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</si>
  <si>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</si>
  <si>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</si>
  <si>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</si>
  <si>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</si>
  <si>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</si>
  <si>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</si>
  <si>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</si>
  <si>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</si>
  <si>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</si>
  <si>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</si>
  <si>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</si>
  <si>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</si>
  <si>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</si>
  <si>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</si>
  <si>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</si>
  <si>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</si>
  <si>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</si>
  <si>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</si>
  <si>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</si>
  <si>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</si>
  <si>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</si>
  <si>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</si>
  <si>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</si>
  <si>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</si>
  <si>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</si>
  <si>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</si>
  <si>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</si>
  <si>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</si>
  <si>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</si>
  <si>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</si>
  <si>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</si>
  <si>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</si>
  <si>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</si>
  <si>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</si>
  <si>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</si>
  <si>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</si>
  <si>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</si>
  <si>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</si>
  <si>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</si>
  <si>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</si>
  <si>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</si>
  <si>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</si>
  <si>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</si>
  <si>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</si>
  <si>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</si>
  <si>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</si>
  <si>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</si>
  <si>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</si>
  <si>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</si>
  <si>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</si>
  <si>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</si>
  <si>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</si>
  <si>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</si>
  <si>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</si>
  <si>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</si>
  <si>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</si>
  <si>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</si>
  <si>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</si>
  <si>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</si>
  <si>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</si>
  <si>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</si>
  <si>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</si>
  <si>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</si>
  <si>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</si>
  <si>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</si>
  <si>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</si>
  <si>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</si>
  <si>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</si>
  <si>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</si>
  <si>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</si>
  <si>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</si>
  <si>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</si>
  <si>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</si>
  <si>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</si>
  <si>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</si>
  <si>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</si>
  <si>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</si>
  <si>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</si>
  <si>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</si>
  <si>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</si>
  <si>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</si>
  <si>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</si>
  <si>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</si>
  <si>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</si>
  <si>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</si>
  <si>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</si>
  <si>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</si>
  <si>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</si>
  <si>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</si>
  <si>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</si>
  <si>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</si>
  <si>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</si>
  <si>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</si>
  <si>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</si>
  <si>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</si>
  <si>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</si>
  <si>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</si>
  <si>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</si>
  <si>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</si>
  <si>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</si>
  <si>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</si>
  <si>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</si>
  <si>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</si>
  <si>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</si>
  <si>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</si>
  <si>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</si>
  <si>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</si>
  <si>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</si>
  <si>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</si>
  <si>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</si>
  <si>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</si>
  <si>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</si>
  <si>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</si>
  <si>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</si>
  <si>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</si>
  <si>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</si>
  <si>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</si>
  <si>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</si>
  <si>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</si>
  <si>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</si>
  <si>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</si>
  <si>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</si>
  <si>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</si>
  <si>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</si>
  <si>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</si>
  <si>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</si>
  <si>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</si>
  <si>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</si>
  <si>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</si>
  <si>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</si>
  <si>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</si>
  <si>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</si>
  <si>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</si>
  <si>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</si>
  <si>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</si>
  <si>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</si>
  <si>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</si>
  <si>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</si>
  <si>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</si>
  <si>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</si>
  <si>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</si>
  <si>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</si>
  <si>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</si>
  <si>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</si>
  <si>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</si>
  <si>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</si>
  <si>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</si>
  <si>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</si>
  <si>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</si>
  <si>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</si>
  <si>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</si>
  <si>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</si>
  <si>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</si>
  <si>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</si>
  <si>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</si>
  <si>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</si>
  <si>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</si>
  <si>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</si>
  <si>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</si>
  <si>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</si>
  <si>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</si>
  <si>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</si>
  <si>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</si>
  <si>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</si>
  <si>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</si>
  <si>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</si>
  <si>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</si>
  <si>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</si>
  <si>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</si>
  <si>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</si>
  <si>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</si>
  <si>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</si>
  <si>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</si>
  <si>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</si>
  <si>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</si>
  <si>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</si>
  <si>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</si>
  <si>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</si>
  <si>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</si>
  <si>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</si>
  <si>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</si>
  <si>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</si>
  <si>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</si>
  <si>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</si>
  <si>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</si>
  <si>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</si>
  <si>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</si>
  <si>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</si>
  <si>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</si>
  <si>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</si>
  <si>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</si>
  <si>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</si>
  <si>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</si>
  <si>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</si>
  <si>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</si>
  <si>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</si>
  <si>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</si>
  <si>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</si>
  <si>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</si>
  <si>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</si>
  <si>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</si>
  <si>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</si>
  <si>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</si>
  <si>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</si>
  <si>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</si>
  <si>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</si>
  <si>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</si>
  <si>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</si>
  <si>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</si>
  <si>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</si>
  <si>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</si>
  <si>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</si>
  <si>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</si>
  <si>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</si>
  <si>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</si>
  <si>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</si>
  <si>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</si>
  <si>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</si>
  <si>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</si>
  <si>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</si>
  <si>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</si>
  <si>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</si>
  <si>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</si>
  <si>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</si>
  <si>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</si>
  <si>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</si>
  <si>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</si>
  <si>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</si>
  <si>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</si>
  <si>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</si>
  <si>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</si>
  <si>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</si>
  <si>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</si>
  <si>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</si>
  <si>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</si>
  <si>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</si>
  <si>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</si>
  <si>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</si>
  <si>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</si>
  <si>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</si>
  <si>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</si>
  <si>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</si>
  <si>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</si>
  <si>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</si>
  <si>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</si>
  <si>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</si>
  <si>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</si>
  <si>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</si>
  <si>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</si>
  <si>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</si>
  <si>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</si>
  <si>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</si>
  <si>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</si>
  <si>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</si>
  <si>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</si>
  <si>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</si>
  <si>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</si>
  <si>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</si>
  <si>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</si>
  <si>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</si>
  <si>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</si>
  <si>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</si>
  <si>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</si>
  <si>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</si>
  <si>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</si>
  <si>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</si>
  <si>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</si>
  <si>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</si>
  <si>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</si>
  <si>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</si>
  <si>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</si>
  <si>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</si>
  <si>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</si>
  <si>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</si>
  <si>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</si>
  <si>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</si>
  <si>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</si>
  <si>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</si>
  <si>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</si>
  <si>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</si>
  <si>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</si>
  <si>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</si>
  <si>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</si>
  <si>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</si>
  <si>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</si>
  <si>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</si>
  <si>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</si>
  <si>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</si>
  <si>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</si>
  <si>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</si>
  <si>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</si>
  <si>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</si>
  <si>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</si>
  <si>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</si>
  <si>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</si>
  <si>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</si>
  <si>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</si>
  <si>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</si>
  <si>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</si>
  <si>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</si>
  <si>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</si>
  <si>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</si>
  <si>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</si>
  <si>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</si>
  <si>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</si>
  <si>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</si>
  <si>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</si>
  <si>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</si>
  <si>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</si>
  <si>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</si>
  <si>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</si>
  <si>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</si>
  <si>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</si>
  <si>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</si>
  <si>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</si>
  <si>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</si>
  <si>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</si>
  <si>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</si>
  <si>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</si>
  <si>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</si>
  <si>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</si>
  <si>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</si>
  <si>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</si>
  <si>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</si>
  <si>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</si>
  <si>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</si>
  <si>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</si>
  <si>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</si>
  <si>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</si>
  <si>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</si>
  <si>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</si>
  <si>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</si>
  <si>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</si>
  <si>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</si>
  <si>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</si>
  <si>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</si>
  <si>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</si>
  <si>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</si>
  <si>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</si>
  <si>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</si>
  <si>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</si>
  <si>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</si>
  <si>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</si>
  <si>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</si>
  <si>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</si>
  <si>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</si>
  <si>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</si>
  <si>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</si>
  <si>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</si>
  <si>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</si>
  <si>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</si>
  <si>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</si>
  <si>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</si>
  <si>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</si>
  <si>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</si>
  <si>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</si>
  <si>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</si>
  <si>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</si>
  <si>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</si>
  <si>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</si>
  <si>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</si>
  <si>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</si>
  <si>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</si>
  <si>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</si>
  <si>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</si>
  <si>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</si>
  <si>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</si>
  <si>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</si>
  <si>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</si>
  <si>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</si>
  <si>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</si>
  <si>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</si>
  <si>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</si>
  <si>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</si>
  <si>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</si>
  <si>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</si>
  <si>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</si>
  <si>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</si>
  <si>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</si>
  <si>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</si>
  <si>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</si>
  <si>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</si>
  <si>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</si>
  <si>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</si>
  <si>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</si>
  <si>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</si>
  <si>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</si>
  <si>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</si>
  <si>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</si>
  <si>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</si>
  <si>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</si>
  <si>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</si>
  <si>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</si>
  <si>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</si>
  <si>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</si>
  <si>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</si>
  <si>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</si>
  <si>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</si>
  <si>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</si>
  <si>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</si>
  <si>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</si>
  <si>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</si>
  <si>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</si>
  <si>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</si>
  <si>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</si>
  <si>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</si>
  <si>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</si>
  <si>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</si>
  <si>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</si>
  <si>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</si>
  <si>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</si>
  <si>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</si>
  <si>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</si>
  <si>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</si>
  <si>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</si>
  <si>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</si>
  <si>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</si>
  <si>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</si>
  <si>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</si>
  <si>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</si>
  <si>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</si>
  <si>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</si>
  <si>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</si>
  <si>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</si>
  <si>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</si>
  <si>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</si>
  <si>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</si>
  <si>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</si>
  <si>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</si>
  <si>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</si>
  <si>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</si>
  <si>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</si>
  <si>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</si>
  <si>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</si>
  <si>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</si>
  <si>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</si>
  <si>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</si>
  <si>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</si>
  <si>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</si>
  <si>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</si>
  <si>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</si>
  <si>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</si>
  <si>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</si>
  <si>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</si>
  <si>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</si>
  <si>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</si>
  <si>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</si>
  <si>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</si>
  <si>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</si>
  <si>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</si>
  <si>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</si>
  <si>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</si>
  <si>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</si>
  <si>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</si>
  <si>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</si>
  <si>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</si>
  <si>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</si>
  <si>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</si>
  <si>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</si>
  <si>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</si>
  <si>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</si>
  <si>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</si>
  <si>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</si>
  <si>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</si>
  <si>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</si>
  <si>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</si>
  <si>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</si>
  <si>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</si>
  <si>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</si>
  <si>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</si>
  <si>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</si>
  <si>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</si>
  <si>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</si>
  <si>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</si>
  <si>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</si>
  <si>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</si>
  <si>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</si>
  <si>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</si>
  <si>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</si>
  <si>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</si>
  <si>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</si>
  <si>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</si>
  <si>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</si>
  <si>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</si>
  <si>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</si>
  <si>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</si>
  <si>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</si>
  <si>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</si>
  <si>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</si>
  <si>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</si>
  <si>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</si>
  <si>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</si>
  <si>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</si>
  <si>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</si>
  <si>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</si>
  <si>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</si>
  <si>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</si>
  <si>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</si>
  <si>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</si>
  <si>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</si>
  <si>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</si>
  <si>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</si>
  <si>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</si>
  <si>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</si>
  <si>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</si>
  <si>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</si>
  <si>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</si>
  <si>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</si>
  <si>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</si>
  <si>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</si>
  <si>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</si>
  <si>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</si>
  <si>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</si>
  <si>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</si>
  <si>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</si>
  <si>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</si>
  <si>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</si>
  <si>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</si>
  <si>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</si>
  <si>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</si>
  <si>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</si>
  <si>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</si>
  <si>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</si>
  <si>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</si>
  <si>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</si>
  <si>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</si>
  <si>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</si>
  <si>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</si>
  <si>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</si>
  <si>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</si>
  <si>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</si>
  <si>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</si>
  <si>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</si>
  <si>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</si>
  <si>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</si>
  <si>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</si>
  <si>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</si>
  <si>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</si>
  <si>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</si>
  <si>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</si>
  <si>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</si>
  <si>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</si>
  <si>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</si>
  <si>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</si>
  <si>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</si>
  <si>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</si>
  <si>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</si>
  <si>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</si>
  <si>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</si>
  <si>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</si>
  <si>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</si>
  <si>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</si>
  <si>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</si>
  <si>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</si>
  <si>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</si>
  <si>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</si>
  <si>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</si>
  <si>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</si>
  <si>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</si>
  <si>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</si>
  <si>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</si>
  <si>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</si>
  <si>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</si>
  <si>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</si>
  <si>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</si>
  <si>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</si>
  <si>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</si>
  <si>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</si>
  <si>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</si>
  <si>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</si>
  <si>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</si>
  <si>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</si>
  <si>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</si>
  <si>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</si>
  <si>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</si>
  <si>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</si>
  <si>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</si>
  <si>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</si>
  <si>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</si>
  <si>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</si>
  <si>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</si>
  <si>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</si>
  <si>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</si>
  <si>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</si>
  <si>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</si>
  <si>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</si>
  <si>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</si>
  <si>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</si>
  <si>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</si>
  <si>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</si>
  <si>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</si>
  <si>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</si>
  <si>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</si>
  <si>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</si>
  <si>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</si>
  <si>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</si>
  <si>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</si>
  <si>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</si>
  <si>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</si>
  <si>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</si>
  <si>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</si>
  <si>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</si>
  <si>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</si>
  <si>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</si>
  <si>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</si>
  <si>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</si>
  <si>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</si>
  <si>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</si>
  <si>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</si>
  <si>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</si>
  <si>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</si>
  <si>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</si>
  <si>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</si>
  <si>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</si>
  <si>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</si>
  <si>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</si>
  <si>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</si>
  <si>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</si>
  <si>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</si>
  <si>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</si>
  <si>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</si>
  <si>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</si>
  <si>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</si>
  <si>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</si>
  <si>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</si>
  <si>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</si>
  <si>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</si>
  <si>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</si>
  <si>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</si>
  <si>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</si>
  <si>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</si>
  <si>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</si>
  <si>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</si>
  <si>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</si>
  <si>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</si>
  <si>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</si>
  <si>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</si>
  <si>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</si>
  <si>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</si>
  <si>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</si>
  <si>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</si>
  <si>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</si>
  <si>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</si>
  <si>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</si>
  <si>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</si>
  <si>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</si>
  <si>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</si>
  <si>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</si>
  <si>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</si>
  <si>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</si>
  <si>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</si>
  <si>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</si>
  <si>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</si>
  <si>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</si>
  <si>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</si>
  <si>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</si>
  <si>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</si>
  <si>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</si>
  <si>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</si>
  <si>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</si>
  <si>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</si>
  <si>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</si>
  <si>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</si>
  <si>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</si>
  <si>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</si>
  <si>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</si>
  <si>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</si>
  <si>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</si>
  <si>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</si>
  <si>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</si>
  <si>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</si>
  <si>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</si>
  <si>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</si>
  <si>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</si>
  <si>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</si>
  <si>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</si>
  <si>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</si>
  <si>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</si>
  <si>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</si>
  <si>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</si>
  <si>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</si>
  <si>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</si>
  <si>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</si>
  <si>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</si>
  <si>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</si>
  <si>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</si>
  <si>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</si>
  <si>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</si>
  <si>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</si>
  <si>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</si>
  <si>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</si>
  <si>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</si>
  <si>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</si>
  <si>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</si>
  <si>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</si>
  <si>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</si>
  <si>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</si>
  <si>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</si>
  <si>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</si>
  <si>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</si>
  <si>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</si>
  <si>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</si>
  <si>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</si>
  <si>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</si>
  <si>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</si>
  <si>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</si>
  <si>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</si>
  <si>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</si>
  <si>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</si>
  <si>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</si>
  <si>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</si>
  <si>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</si>
  <si>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</si>
  <si>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</si>
  <si>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</si>
  <si>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</si>
  <si>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</si>
  <si>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</si>
  <si>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</si>
  <si>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</si>
  <si>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</si>
  <si>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</si>
  <si>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</si>
  <si>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</si>
  <si>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</si>
  <si>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</si>
  <si>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</si>
  <si>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</si>
  <si>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</si>
  <si>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</si>
  <si>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</si>
  <si>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</si>
  <si>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</si>
  <si>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</si>
  <si>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</si>
  <si>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</si>
  <si>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</si>
  <si>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</si>
  <si>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</si>
  <si>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</si>
  <si>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</si>
  <si>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</si>
  <si>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</si>
  <si>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</si>
  <si>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</si>
  <si>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</si>
  <si>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</si>
  <si>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</si>
  <si>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</si>
  <si>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</si>
  <si>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</si>
  <si>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</si>
  <si>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</si>
  <si>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</si>
  <si>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</si>
  <si>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</si>
  <si>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</si>
  <si>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</si>
  <si>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</si>
  <si>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</si>
  <si>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</si>
  <si>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</si>
  <si>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</si>
  <si>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</si>
  <si>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</si>
  <si>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</si>
  <si>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</si>
  <si>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</si>
  <si>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</si>
  <si>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</si>
  <si>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</si>
  <si>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</si>
  <si>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</si>
  <si>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</si>
  <si>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</si>
  <si>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</si>
  <si>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</si>
  <si>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</si>
  <si>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</si>
  <si>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</si>
  <si>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</si>
  <si>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</si>
  <si>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</si>
  <si>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</si>
  <si>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</si>
  <si>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</si>
  <si>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</si>
  <si>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</si>
  <si>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</si>
  <si>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</si>
  <si>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</si>
  <si>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</si>
  <si>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</si>
  <si>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</si>
  <si>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</si>
  <si>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</si>
  <si>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</si>
  <si>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</si>
  <si>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</si>
  <si>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</si>
  <si>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</si>
  <si>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</si>
  <si>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</si>
  <si>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</si>
  <si>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</si>
  <si>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</si>
  <si>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</si>
  <si>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</si>
  <si>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</si>
  <si>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</si>
  <si>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</si>
  <si>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</si>
  <si>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</si>
  <si>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</si>
  <si>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</si>
  <si>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</si>
  <si>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</si>
  <si>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</si>
  <si>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</si>
  <si>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</si>
  <si>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</si>
  <si>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</si>
  <si>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</si>
  <si>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</si>
  <si>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</si>
  <si>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</si>
  <si>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</si>
  <si>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</si>
  <si>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</si>
  <si>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</si>
  <si>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</si>
  <si>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</si>
  <si>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</si>
  <si>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</si>
  <si>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</si>
  <si>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</si>
  <si>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</si>
  <si>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</si>
  <si>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</si>
  <si>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</si>
  <si>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</si>
  <si>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</si>
  <si>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</si>
  <si>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</si>
  <si>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</si>
  <si>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</si>
  <si>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</si>
  <si>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</si>
  <si>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</si>
  <si>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</si>
  <si>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</si>
  <si>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</si>
  <si>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</si>
  <si>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</si>
  <si>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</si>
  <si>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</si>
  <si>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</si>
  <si>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</si>
  <si>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</si>
  <si>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</si>
  <si>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</si>
  <si>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</si>
  <si>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</si>
  <si>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</si>
  <si>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</si>
  <si>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</si>
  <si>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</si>
  <si>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</si>
  <si>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</si>
  <si>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</si>
  <si>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</si>
  <si>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</si>
  <si>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</si>
  <si>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</si>
  <si>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</si>
  <si>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</si>
  <si>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</si>
  <si>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</si>
  <si>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</si>
  <si>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</si>
  <si>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</si>
  <si>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</si>
  <si>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</si>
  <si>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</si>
  <si>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</si>
  <si>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</si>
  <si>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</si>
  <si>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</si>
  <si>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</si>
  <si>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</si>
  <si>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</si>
  <si>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</si>
  <si>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</si>
  <si>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</si>
  <si>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</si>
  <si>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</si>
  <si>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</si>
  <si>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</si>
  <si>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</si>
  <si>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</si>
  <si>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</si>
  <si>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</si>
  <si>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</si>
  <si>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</si>
  <si>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</si>
  <si>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</si>
  <si>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</si>
  <si>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</si>
  <si>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</si>
  <si>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</si>
  <si>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</si>
  <si>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</si>
  <si>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</si>
  <si>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</si>
  <si>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</si>
  <si>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</si>
  <si>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</si>
  <si>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</si>
  <si>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</si>
  <si>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</si>
  <si>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</si>
  <si>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</si>
  <si>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</si>
  <si>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</si>
  <si>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</si>
  <si>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</si>
  <si>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</si>
  <si>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</si>
  <si>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</si>
  <si>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</si>
  <si>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</si>
  <si>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</si>
  <si>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</si>
  <si>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</si>
  <si>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</si>
  <si>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</si>
  <si>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</si>
  <si>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</si>
  <si>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</si>
  <si>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</si>
  <si>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</si>
  <si>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</si>
  <si>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</si>
  <si>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</si>
  <si>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</si>
  <si>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</si>
  <si>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</si>
  <si>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</si>
  <si>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</si>
  <si>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</si>
  <si>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</si>
  <si>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</si>
  <si>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</si>
  <si>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</si>
  <si>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</si>
  <si>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</si>
  <si>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</si>
  <si>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</si>
  <si>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</si>
  <si>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</si>
  <si>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</si>
  <si>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</si>
  <si>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</si>
  <si>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</si>
  <si>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</si>
  <si>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</si>
  <si>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</si>
  <si>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</si>
  <si>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</si>
  <si>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</si>
  <si>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</si>
  <si>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</si>
  <si>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</si>
  <si>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</si>
  <si>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</si>
  <si>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</si>
  <si>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</si>
  <si>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</si>
  <si>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</si>
  <si>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</si>
  <si>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</si>
  <si>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</si>
  <si>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</si>
  <si>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</si>
  <si>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</si>
  <si>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</si>
  <si>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</si>
  <si>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</si>
  <si>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</si>
  <si>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</si>
  <si>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</si>
  <si>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</si>
  <si>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</si>
  <si>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</si>
  <si>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</si>
  <si>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</si>
  <si>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</si>
  <si>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</si>
  <si>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</si>
  <si>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</si>
  <si>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</si>
  <si>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</si>
  <si>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</si>
  <si>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</si>
  <si>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</si>
  <si>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</si>
  <si>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</si>
  <si>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</si>
  <si>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</si>
  <si>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</si>
  <si>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</si>
  <si>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</si>
  <si>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</si>
  <si>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</si>
  <si>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</si>
  <si>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</si>
  <si>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</si>
  <si>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</si>
  <si>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</si>
  <si>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</si>
  <si>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</si>
  <si>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</si>
  <si>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</si>
  <si>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</si>
  <si>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</si>
  <si>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</si>
  <si>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</si>
  <si>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</si>
  <si>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</si>
  <si>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</si>
  <si>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</si>
  <si>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</si>
  <si>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</si>
  <si>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</si>
  <si>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</si>
  <si>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</si>
  <si>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</si>
  <si>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</si>
  <si>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</si>
  <si>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</si>
  <si>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</si>
  <si>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</si>
  <si>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</si>
  <si>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</si>
  <si>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</si>
  <si>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</si>
  <si>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</si>
  <si>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</si>
  <si>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</si>
  <si>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</si>
  <si>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</si>
  <si>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</si>
  <si>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</si>
  <si>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</si>
  <si>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</si>
  <si>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</si>
  <si>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</si>
  <si>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</si>
  <si>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</si>
  <si>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</si>
  <si>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</si>
  <si>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</si>
  <si>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</si>
  <si>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</si>
  <si>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</si>
  <si>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</si>
  <si>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</si>
  <si>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</si>
  <si>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</si>
  <si>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</si>
  <si>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</si>
  <si>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</si>
  <si>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</si>
  <si>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</si>
  <si>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</si>
  <si>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</si>
  <si>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</si>
  <si>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</si>
  <si>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</si>
  <si>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</si>
  <si>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</si>
  <si>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</si>
  <si>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</si>
  <si>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</si>
  <si>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</si>
  <si>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</si>
  <si>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</si>
  <si>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</si>
  <si>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</si>
  <si>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</si>
  <si>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</si>
  <si>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</si>
  <si>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</si>
  <si>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</si>
  <si>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</si>
  <si>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</si>
  <si>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</si>
  <si>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</si>
  <si>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</si>
  <si>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</si>
  <si>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</si>
  <si>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</si>
  <si>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</si>
  <si>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</si>
  <si>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</si>
  <si>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</si>
  <si>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</si>
  <si>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</si>
  <si>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</si>
  <si>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</si>
  <si>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</si>
  <si>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</si>
  <si>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</si>
  <si>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</si>
  <si>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</si>
  <si>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</si>
  <si>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</si>
  <si>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</si>
  <si>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</si>
  <si>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</si>
  <si>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</si>
  <si>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</si>
  <si>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</si>
  <si>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</si>
  <si>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</si>
  <si>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</si>
  <si>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</si>
  <si>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</si>
  <si>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</si>
  <si>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</si>
  <si>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</si>
  <si>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</si>
  <si>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</si>
  <si>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</si>
  <si>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</si>
  <si>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</si>
  <si>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</si>
  <si>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</si>
  <si>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</si>
  <si>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</si>
  <si>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</si>
  <si>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</si>
  <si>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</si>
  <si>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</si>
  <si>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</si>
  <si>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</si>
  <si>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</si>
  <si>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</si>
  <si>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</si>
  <si>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</si>
  <si>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</si>
  <si>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</si>
  <si>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</si>
  <si>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</si>
  <si>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</si>
  <si>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</si>
  <si>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</si>
  <si>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</si>
  <si>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</si>
  <si>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</si>
  <si>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</si>
  <si>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</si>
  <si>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</si>
  <si>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</si>
  <si>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</si>
  <si>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</si>
  <si>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</si>
  <si>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</si>
  <si>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</si>
  <si>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</si>
  <si>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</si>
  <si>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</si>
  <si>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</si>
  <si>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</si>
  <si>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</si>
  <si>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</si>
  <si>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</si>
  <si>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</si>
  <si>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</si>
  <si>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</si>
  <si>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</si>
  <si>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</si>
  <si>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</si>
  <si>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</si>
  <si>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</si>
  <si>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</si>
  <si>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</si>
  <si>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</si>
  <si>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</si>
  <si>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</si>
  <si>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</si>
  <si>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</si>
  <si>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</si>
  <si>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</si>
  <si>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</si>
  <si>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</si>
  <si>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</si>
  <si>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</si>
  <si>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</si>
  <si>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</si>
  <si>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</si>
  <si>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</si>
  <si>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</si>
  <si>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</si>
  <si>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</si>
  <si>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</si>
  <si>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</si>
  <si>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</si>
  <si>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</si>
  <si>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</si>
  <si>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</si>
  <si>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</si>
  <si>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</si>
  <si>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</si>
  <si>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</si>
  <si>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</si>
  <si>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</si>
  <si>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</si>
  <si>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</si>
  <si>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</si>
  <si>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</si>
  <si>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</si>
  <si>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</si>
  <si>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</si>
  <si>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</si>
  <si>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</si>
  <si>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</si>
  <si>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</si>
  <si>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</si>
  <si>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</si>
  <si>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</si>
  <si>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</si>
  <si>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</si>
  <si>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</si>
  <si>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</si>
  <si>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</si>
  <si>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</si>
  <si>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</si>
  <si>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</si>
  <si>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</si>
  <si>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</si>
  <si>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</si>
  <si>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</si>
  <si>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</si>
  <si>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</si>
  <si>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</si>
  <si>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</si>
  <si>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</si>
  <si>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</si>
  <si>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</si>
  <si>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</si>
  <si>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</si>
  <si>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</si>
  <si>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</si>
  <si>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</si>
  <si>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</si>
  <si>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</si>
  <si>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</si>
  <si>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</si>
  <si>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</si>
  <si>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</si>
  <si>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</si>
  <si>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</si>
  <si>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</si>
  <si>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</si>
  <si>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</si>
  <si>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</si>
  <si>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</si>
  <si>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</si>
  <si>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</si>
  <si>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</si>
  <si>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</si>
  <si>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</si>
  <si>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</si>
  <si>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</si>
  <si>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</si>
  <si>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</si>
  <si>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</si>
  <si>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</si>
  <si>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</si>
  <si>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</si>
  <si>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</si>
  <si>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</si>
  <si>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</si>
  <si>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</si>
  <si>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</si>
  <si>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</si>
  <si>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</si>
  <si>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</si>
  <si>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</si>
  <si>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</si>
  <si>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</si>
  <si>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</si>
  <si>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</si>
  <si>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</si>
  <si>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</si>
  <si>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</si>
  <si>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</si>
  <si>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</si>
  <si>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</si>
  <si>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</si>
  <si>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</si>
  <si>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</si>
  <si>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</si>
  <si>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</si>
  <si>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</si>
  <si>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</si>
  <si>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</si>
  <si>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</si>
  <si>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</si>
  <si>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</si>
  <si>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</si>
  <si>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</si>
  <si>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</si>
  <si>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</si>
  <si>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</si>
  <si>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</si>
  <si>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</si>
  <si>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</si>
  <si>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</si>
  <si>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</si>
  <si>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</si>
  <si>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</si>
  <si>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</si>
  <si>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</si>
  <si>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</si>
  <si>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</si>
  <si>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</si>
  <si>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</si>
  <si>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</si>
  <si>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</si>
  <si>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</si>
  <si>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</si>
  <si>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</si>
  <si>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</si>
  <si>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</si>
  <si>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</si>
  <si>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</si>
  <si>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</si>
  <si>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</si>
  <si>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</si>
  <si>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</si>
  <si>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</si>
  <si>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</si>
  <si>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</si>
  <si>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</si>
  <si>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</si>
  <si>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</si>
  <si>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</si>
  <si>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</si>
  <si>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</si>
  <si>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</si>
  <si>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</si>
  <si>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</si>
  <si>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</si>
  <si>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</si>
  <si>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</si>
  <si>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</si>
  <si>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</si>
  <si>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</si>
  <si>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</si>
  <si>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</si>
  <si>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</si>
  <si>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</si>
  <si>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</si>
  <si>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</si>
  <si>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</si>
  <si>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</si>
  <si>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</si>
  <si>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</si>
  <si>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</si>
  <si>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</si>
  <si>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</si>
  <si>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</si>
  <si>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</si>
  <si>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</si>
  <si>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</si>
  <si>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</si>
  <si>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</si>
  <si>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</si>
  <si>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</si>
  <si>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</si>
  <si>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</si>
  <si>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</si>
  <si>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</si>
  <si>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</si>
  <si>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</si>
  <si>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</si>
  <si>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</si>
  <si>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</si>
  <si>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</si>
  <si>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</si>
  <si>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</si>
  <si>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</si>
  <si>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</si>
  <si>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</si>
  <si>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</si>
  <si>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</si>
  <si>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</si>
  <si>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</si>
  <si>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</si>
  <si>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</si>
  <si>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</si>
  <si>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</si>
  <si>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</si>
  <si>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</si>
  <si>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</si>
  <si>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</si>
  <si>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</si>
  <si>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</si>
  <si>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</si>
  <si>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</si>
  <si>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</si>
  <si>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</si>
  <si>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</si>
  <si>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</si>
  <si>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</si>
  <si>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</si>
  <si>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</si>
  <si>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</si>
  <si>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</si>
  <si>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</si>
  <si>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</si>
  <si>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</si>
  <si>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</si>
  <si>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</si>
  <si>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</si>
  <si>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</si>
  <si>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</si>
  <si>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</si>
  <si>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</si>
  <si>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</si>
  <si>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</si>
  <si>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</si>
  <si>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</si>
  <si>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</si>
  <si>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</si>
  <si>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</si>
  <si>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</si>
  <si>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</si>
  <si>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</si>
  <si>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</si>
  <si>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</si>
  <si>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</si>
  <si>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</si>
  <si>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</si>
  <si>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</si>
  <si>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</si>
  <si>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</si>
  <si>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</si>
  <si>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</si>
  <si>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</si>
  <si>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</si>
  <si>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</si>
  <si>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</si>
  <si>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</si>
  <si>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</si>
  <si>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</si>
  <si>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</si>
  <si>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</si>
  <si>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</si>
  <si>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</si>
  <si>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</si>
  <si>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</si>
  <si>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</si>
  <si>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</si>
  <si>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</si>
  <si>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</si>
  <si>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</si>
  <si>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</si>
  <si>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</si>
  <si>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</si>
  <si>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</si>
  <si>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</si>
  <si>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</si>
  <si>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</si>
  <si>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</si>
  <si>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</si>
  <si>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</si>
  <si>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</si>
  <si>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</si>
  <si>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</si>
  <si>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</si>
  <si>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</si>
  <si>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</si>
  <si>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</si>
  <si>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</si>
  <si>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</si>
  <si>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</si>
  <si>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</si>
  <si>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</si>
  <si>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</si>
  <si>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</si>
  <si>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</si>
  <si>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</si>
  <si>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</si>
  <si>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</si>
  <si>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</si>
  <si>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</si>
  <si>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</si>
  <si>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</si>
  <si>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</si>
  <si>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</si>
  <si>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</si>
  <si>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</si>
  <si>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</si>
  <si>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</si>
  <si>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</si>
  <si>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</si>
  <si>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</si>
  <si>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</si>
  <si>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</si>
  <si>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</si>
  <si>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</si>
  <si>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</si>
  <si>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</si>
  <si>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</si>
  <si>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</si>
  <si>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</si>
  <si>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</si>
  <si>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</si>
  <si>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</si>
  <si>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</si>
  <si>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</si>
  <si>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</si>
  <si>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</si>
  <si>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</si>
  <si>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</si>
  <si>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</si>
  <si>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</si>
  <si>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</si>
  <si>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</si>
  <si>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</si>
  <si>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</si>
  <si>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</si>
  <si>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</si>
  <si>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</si>
  <si>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</si>
  <si>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</si>
  <si>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</si>
  <si>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</si>
  <si>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</si>
  <si>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</si>
  <si>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</si>
  <si>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</si>
  <si>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</si>
  <si>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</si>
  <si>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</si>
  <si>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</si>
  <si>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</si>
  <si>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</si>
  <si>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</si>
  <si>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</si>
  <si>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</si>
  <si>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</si>
  <si>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</si>
  <si>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</si>
  <si>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</si>
  <si>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</si>
  <si>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</si>
  <si>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</si>
  <si>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</si>
  <si>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</si>
  <si>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</si>
  <si>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</si>
  <si>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</si>
  <si>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</si>
  <si>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</si>
  <si>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</si>
  <si>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</si>
  <si>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</si>
  <si>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</si>
  <si>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</si>
  <si>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</si>
  <si>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</si>
  <si>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</si>
  <si>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</si>
  <si>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</si>
  <si>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</si>
  <si>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</si>
  <si>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</si>
  <si>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</si>
  <si>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</si>
  <si>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</si>
  <si>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</si>
  <si>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</si>
  <si>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</si>
  <si>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</si>
  <si>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</si>
  <si>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</si>
  <si>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</si>
  <si>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</si>
  <si>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</si>
  <si>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</si>
  <si>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</si>
  <si>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</si>
  <si>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</si>
  <si>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</si>
  <si>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</si>
  <si>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</si>
  <si>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</si>
  <si>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</si>
  <si>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</si>
  <si>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</si>
  <si>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</si>
  <si>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</si>
  <si>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</si>
  <si>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</si>
  <si>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</si>
  <si>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</si>
  <si>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</si>
  <si>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</si>
  <si>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</si>
  <si>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</si>
  <si>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</si>
  <si>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</si>
  <si>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</si>
  <si>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</si>
  <si>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</si>
  <si>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</si>
  <si>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</si>
  <si>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</si>
  <si>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</si>
  <si>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</si>
  <si>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</si>
  <si>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</si>
  <si>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</si>
  <si>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</si>
  <si>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</si>
  <si>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</si>
  <si>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</si>
  <si>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</si>
  <si>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</si>
  <si>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</si>
  <si>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</si>
  <si>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</si>
  <si>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</si>
  <si>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</si>
  <si>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</si>
  <si>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</si>
  <si>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</si>
  <si>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</si>
  <si>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</si>
  <si>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</si>
  <si>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</si>
  <si>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</si>
  <si>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</si>
  <si>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</si>
  <si>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</si>
  <si>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</si>
  <si>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</si>
  <si>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</si>
  <si>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</si>
  <si>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</si>
  <si>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</si>
  <si>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</si>
  <si>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</si>
  <si>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</si>
  <si>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</si>
  <si>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</si>
  <si>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</si>
  <si>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</si>
  <si>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</si>
  <si>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</si>
  <si>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</si>
  <si>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</si>
  <si>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</si>
  <si>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</si>
  <si>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</si>
  <si>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</si>
  <si>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</si>
  <si>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</si>
  <si>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</si>
  <si>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</si>
  <si>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</si>
  <si>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</si>
  <si>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</si>
  <si>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</si>
  <si>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</si>
  <si>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</si>
  <si>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</si>
  <si>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</si>
  <si>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</si>
  <si>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</si>
  <si>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</si>
  <si>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</si>
  <si>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</si>
  <si>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</si>
  <si>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</si>
  <si>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</si>
  <si>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</si>
  <si>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</si>
  <si>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</si>
  <si>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</si>
  <si>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</si>
  <si>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</si>
  <si>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</si>
  <si>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</si>
  <si>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</si>
  <si>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</si>
  <si>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</si>
  <si>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</si>
  <si>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</si>
  <si>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</si>
  <si>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</si>
  <si>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</si>
  <si>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</si>
  <si>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</si>
  <si>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</si>
  <si>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</si>
  <si>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</si>
  <si>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</si>
  <si>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</si>
  <si>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</si>
  <si>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</si>
  <si>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</si>
  <si>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</si>
  <si>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</si>
  <si>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</si>
  <si>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</si>
  <si>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</si>
  <si>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</si>
  <si>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</si>
  <si>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</si>
  <si>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</si>
  <si>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</si>
  <si>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</si>
  <si>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</si>
  <si>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</si>
  <si>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</si>
  <si>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</si>
  <si>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</si>
  <si>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</si>
  <si>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</si>
  <si>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</si>
  <si>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</si>
  <si>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</si>
  <si>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</si>
  <si>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</si>
  <si>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</si>
  <si>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</si>
  <si>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</si>
  <si>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</si>
  <si>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</si>
  <si>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</si>
  <si>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</si>
  <si>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</si>
  <si>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</si>
  <si>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</si>
  <si>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</si>
  <si>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</si>
  <si>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</si>
  <si>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</si>
  <si>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</si>
  <si>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</si>
  <si>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</si>
  <si>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</si>
  <si>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</si>
  <si>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</si>
  <si>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</si>
  <si>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</si>
  <si>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</si>
  <si>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</si>
  <si>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</si>
  <si>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</si>
  <si>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</si>
  <si>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</si>
  <si>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</si>
  <si>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</si>
  <si>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</si>
  <si>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</si>
  <si>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</si>
  <si>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</si>
  <si>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</si>
  <si>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</si>
  <si>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</si>
  <si>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</si>
  <si>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</si>
  <si>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</si>
  <si>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</si>
  <si>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</si>
  <si>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</si>
  <si>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</si>
  <si>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</si>
  <si>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</si>
  <si>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</si>
  <si>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</si>
  <si>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</si>
  <si>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</si>
  <si>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</si>
  <si>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</si>
  <si>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</si>
  <si>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</si>
  <si>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</si>
  <si>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</si>
  <si>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</si>
  <si>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</si>
  <si>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</si>
  <si>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</si>
  <si>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</si>
  <si>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</si>
  <si>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</si>
  <si>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</si>
  <si>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</si>
  <si>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</si>
  <si>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</si>
  <si>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</si>
  <si>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</si>
  <si>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</si>
  <si>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</si>
  <si>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</si>
  <si>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</si>
  <si>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</si>
  <si>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</si>
  <si>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</si>
  <si>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</si>
  <si>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</si>
  <si>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</si>
  <si>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</si>
  <si>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</si>
  <si>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</si>
  <si>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</si>
  <si>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</si>
  <si>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</si>
  <si>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</si>
  <si>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</si>
  <si>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</si>
  <si>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</si>
  <si>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</si>
  <si>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</si>
  <si>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</si>
  <si>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</si>
  <si>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</si>
  <si>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</si>
  <si>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</si>
  <si>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</si>
  <si>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</si>
  <si>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</si>
  <si>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</si>
  <si>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</si>
  <si>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</si>
  <si>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</si>
  <si>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</si>
  <si>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</si>
  <si>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</si>
  <si>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</si>
  <si>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</si>
  <si>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</si>
  <si>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</si>
  <si>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</si>
  <si>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</si>
  <si>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</si>
  <si>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</si>
  <si>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</si>
  <si>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</si>
  <si>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</si>
  <si>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</si>
  <si>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</si>
  <si>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</si>
  <si>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</si>
  <si>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</si>
  <si>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</si>
  <si>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</si>
  <si>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</si>
  <si>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</si>
  <si>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</si>
  <si>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</si>
  <si>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</si>
  <si>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</si>
  <si>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</si>
  <si>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</si>
  <si>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</si>
  <si>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</si>
  <si>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</si>
  <si>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</si>
  <si>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</si>
  <si>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</si>
  <si>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</si>
  <si>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</si>
  <si>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</si>
  <si>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</si>
  <si>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</si>
  <si>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</si>
  <si>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</si>
  <si>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</si>
  <si>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</si>
  <si>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</si>
  <si>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</si>
  <si>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</si>
  <si>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</si>
  <si>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</si>
  <si>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</si>
  <si>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</si>
  <si>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</si>
  <si>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</si>
  <si>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</si>
  <si>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</si>
  <si>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</si>
  <si>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</si>
  <si>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</si>
  <si>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</si>
  <si>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</si>
  <si>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</si>
  <si>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</si>
  <si>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</si>
  <si>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</si>
  <si>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</si>
  <si>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</si>
  <si>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</si>
  <si>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</si>
  <si>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</si>
  <si>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</si>
  <si>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</si>
  <si>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</si>
  <si>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</si>
  <si>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</si>
  <si>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</si>
  <si>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</si>
  <si>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</si>
  <si>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</si>
  <si>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</si>
  <si>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</si>
  <si>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</si>
  <si>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</si>
  <si>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</si>
  <si>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</si>
  <si>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</si>
  <si>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</si>
  <si>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</si>
  <si>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</si>
  <si>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</si>
  <si>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</si>
  <si>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</si>
  <si>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</si>
  <si>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</si>
  <si>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</si>
  <si>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</si>
  <si>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</si>
  <si>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</si>
  <si>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</si>
  <si>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</si>
  <si>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</si>
  <si>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</si>
  <si>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</si>
  <si>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</si>
  <si>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</si>
  <si>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</si>
  <si>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</si>
  <si>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</si>
  <si>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</si>
  <si>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</si>
  <si>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</si>
  <si>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</si>
  <si>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</si>
  <si>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</si>
  <si>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</si>
  <si>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</si>
  <si>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</si>
  <si>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</si>
  <si>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</si>
  <si>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</si>
  <si>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</si>
  <si>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</si>
  <si>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</si>
  <si>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</si>
  <si>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</si>
  <si>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</si>
  <si>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</si>
  <si>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</si>
  <si>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</si>
  <si>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</si>
  <si>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</si>
  <si>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</si>
  <si>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</si>
  <si>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</si>
  <si>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</si>
  <si>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</si>
  <si>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</si>
  <si>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</si>
  <si>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</si>
  <si>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</si>
  <si>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</si>
  <si>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</si>
  <si>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</si>
  <si>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</si>
  <si>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</si>
  <si>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</si>
  <si>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</si>
  <si>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</si>
  <si>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</si>
  <si>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</si>
  <si>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</si>
  <si>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</si>
  <si>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</si>
  <si>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</si>
  <si>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</si>
  <si>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</si>
  <si>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</si>
  <si>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</si>
  <si>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</si>
  <si>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</si>
  <si>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</si>
  <si>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</si>
  <si>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</si>
  <si>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</si>
  <si>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</si>
  <si>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</si>
  <si>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</si>
  <si>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</si>
  <si>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</si>
  <si>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</si>
  <si>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</si>
  <si>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</si>
  <si>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</si>
  <si>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</si>
  <si>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</si>
  <si>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</si>
  <si>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</si>
  <si>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</si>
  <si>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</si>
  <si>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</si>
  <si>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</si>
  <si>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</si>
  <si>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</si>
  <si>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</si>
  <si>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</si>
  <si>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</si>
  <si>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</si>
  <si>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</si>
  <si>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</si>
  <si>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</si>
  <si>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</si>
  <si>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</si>
  <si>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</si>
  <si>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</si>
  <si>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</si>
  <si>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</si>
  <si>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</si>
  <si>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</si>
  <si>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</si>
  <si>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</si>
  <si>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</si>
  <si>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</si>
  <si>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</si>
  <si>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</si>
  <si>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</si>
  <si>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</si>
  <si>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</si>
  <si>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</si>
  <si>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</si>
  <si>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</si>
  <si>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</si>
  <si>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</si>
  <si>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</si>
  <si>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</si>
  <si>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</si>
  <si>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</si>
  <si>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</si>
  <si>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</si>
  <si>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</si>
  <si>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</si>
  <si>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</si>
  <si>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</si>
  <si>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</si>
  <si>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</si>
  <si>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</si>
  <si>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</si>
  <si>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</si>
  <si>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</si>
  <si>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</si>
  <si>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</si>
  <si>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</si>
  <si>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</si>
  <si>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</si>
  <si>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</si>
  <si>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</si>
  <si>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</si>
  <si>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</si>
  <si>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</si>
  <si>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</si>
  <si>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</si>
  <si>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</si>
  <si>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</si>
  <si>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</si>
  <si>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</si>
  <si>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</si>
  <si>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</si>
  <si>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</si>
  <si>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</si>
  <si>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</si>
  <si>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</si>
  <si>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</si>
  <si>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</si>
  <si>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</si>
  <si>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</si>
  <si>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</si>
  <si>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</si>
  <si>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</si>
  <si>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</si>
  <si>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</si>
  <si>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</si>
  <si>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</si>
  <si>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</si>
  <si>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</si>
  <si>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</si>
  <si>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</si>
  <si>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</si>
  <si>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</si>
  <si>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</si>
  <si>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</si>
  <si>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</si>
  <si>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</si>
  <si>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</si>
  <si>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</si>
  <si>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</si>
  <si>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</si>
  <si>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</si>
  <si>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</si>
  <si>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</si>
  <si>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</si>
  <si>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</si>
  <si>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</si>
  <si>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</si>
  <si>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</si>
  <si>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</si>
  <si>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</si>
  <si>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</si>
  <si>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</si>
  <si>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</si>
  <si>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</si>
  <si>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</si>
  <si>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</si>
  <si>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</si>
  <si>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</si>
  <si>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</si>
  <si>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</si>
  <si>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</si>
  <si>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</si>
  <si>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</si>
  <si>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</si>
  <si>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</si>
  <si>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</si>
  <si>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</si>
  <si>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</si>
  <si>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</si>
  <si>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</si>
  <si>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</si>
  <si>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</si>
  <si>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</si>
  <si>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</si>
  <si>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</si>
  <si>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</si>
  <si>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</si>
  <si>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</si>
  <si>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</si>
  <si>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</si>
  <si>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</si>
  <si>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</si>
  <si>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</si>
  <si>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</si>
  <si>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</si>
  <si>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</si>
  <si>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</si>
  <si>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</si>
  <si>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</si>
  <si>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</si>
  <si>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</si>
  <si>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</si>
  <si>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</si>
  <si>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</si>
  <si>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</si>
  <si>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</si>
  <si>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</si>
  <si>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</si>
  <si>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</si>
  <si>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</si>
  <si>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</si>
  <si>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</si>
  <si>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</si>
  <si>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</si>
  <si>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</si>
  <si>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</si>
  <si>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</si>
  <si>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</si>
  <si>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</si>
  <si>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</si>
  <si>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</si>
  <si>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</si>
  <si>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</si>
  <si>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</si>
  <si>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</si>
  <si>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</si>
  <si>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</si>
  <si>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</si>
  <si>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</si>
  <si>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</si>
  <si>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</si>
  <si>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</si>
  <si>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</si>
  <si>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</si>
  <si>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</si>
  <si>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</si>
  <si>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</si>
  <si>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</si>
  <si>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</si>
  <si>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</si>
  <si>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</si>
  <si>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</si>
  <si>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</si>
  <si>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</si>
  <si>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</si>
  <si>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</si>
  <si>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</si>
  <si>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</si>
  <si>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</si>
  <si>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</si>
  <si>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</si>
  <si>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</si>
  <si>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</si>
  <si>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</si>
  <si>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</si>
  <si>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</si>
  <si>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</si>
  <si>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</si>
  <si>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</si>
  <si>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</si>
  <si>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</si>
  <si>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</si>
  <si>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</si>
  <si>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</si>
  <si>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</si>
  <si>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</si>
  <si>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</si>
  <si>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</si>
  <si>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</si>
  <si>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</si>
  <si>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</si>
  <si>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</si>
  <si>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</si>
  <si>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</si>
  <si>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</si>
  <si>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</si>
  <si>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</si>
  <si>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</si>
  <si>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</si>
  <si>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</si>
  <si>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</si>
  <si>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</si>
  <si>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</si>
  <si>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</si>
  <si>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</si>
  <si>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</si>
  <si>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</si>
  <si>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</si>
  <si>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</si>
  <si>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</si>
  <si>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</si>
  <si>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</si>
  <si>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</si>
  <si>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</si>
  <si>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</si>
  <si>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</si>
  <si>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</si>
  <si>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</si>
  <si>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</si>
  <si>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</si>
  <si>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</si>
  <si>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</si>
  <si>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</si>
  <si>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</si>
  <si>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</si>
  <si>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</si>
  <si>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</si>
  <si>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</si>
  <si>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</si>
  <si>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</si>
  <si>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</si>
  <si>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</si>
  <si>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</si>
  <si>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</si>
  <si>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</si>
  <si>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</si>
  <si>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</si>
  <si>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</si>
  <si>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</si>
  <si>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</si>
  <si>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</si>
  <si>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</si>
  <si>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</si>
  <si>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</si>
  <si>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</si>
  <si>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</si>
  <si>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</si>
  <si>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</si>
  <si>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</si>
  <si>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</si>
  <si>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</si>
  <si>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</si>
  <si>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</si>
  <si>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</si>
  <si>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</si>
  <si>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</si>
  <si>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</si>
  <si>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</si>
  <si>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</si>
  <si>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</si>
  <si>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</si>
  <si>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</si>
  <si>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</si>
  <si>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</si>
  <si>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</si>
  <si>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</si>
  <si>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</si>
  <si>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</si>
  <si>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</si>
  <si>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</si>
  <si>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</si>
  <si>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</si>
  <si>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</si>
  <si>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</si>
  <si>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</si>
  <si>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</si>
  <si>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</si>
  <si>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</si>
  <si>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</si>
  <si>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</si>
  <si>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</si>
  <si>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</si>
  <si>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</si>
  <si>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</si>
  <si>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</si>
  <si>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</si>
  <si>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</si>
  <si>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</si>
  <si>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</si>
  <si>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</si>
  <si>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</si>
  <si>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</si>
  <si>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</si>
  <si>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</si>
  <si>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</si>
  <si>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</si>
  <si>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</si>
  <si>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</si>
  <si>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</si>
  <si>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</si>
  <si>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</si>
  <si>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</si>
  <si>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</si>
  <si>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</si>
  <si>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</si>
  <si>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</si>
  <si>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</si>
  <si>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</si>
  <si>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</si>
  <si>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</si>
  <si>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</si>
  <si>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</si>
  <si>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</si>
  <si>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</si>
  <si>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</si>
  <si>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</si>
  <si>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</si>
  <si>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</si>
  <si>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</si>
  <si>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</si>
  <si>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</si>
  <si>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</si>
  <si>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</si>
  <si>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</si>
  <si>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</si>
  <si>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</si>
  <si>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</si>
  <si>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</si>
  <si>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</si>
  <si>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</si>
  <si>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</si>
  <si>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</si>
  <si>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</si>
  <si>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</si>
  <si>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</si>
  <si>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</si>
  <si>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</si>
  <si>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</si>
  <si>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</si>
  <si>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</si>
  <si>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</si>
  <si>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</si>
  <si>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</si>
  <si>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</si>
  <si>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</si>
  <si>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</si>
  <si>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</si>
  <si>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</si>
  <si>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</si>
  <si>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</si>
  <si>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</si>
  <si>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</si>
  <si>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</si>
  <si>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</si>
  <si>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</si>
  <si>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</si>
  <si>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</si>
  <si>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</si>
  <si>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</si>
  <si>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</si>
  <si>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</si>
  <si>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</si>
  <si>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</si>
  <si>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</si>
  <si>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</si>
  <si>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</si>
  <si>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</si>
  <si>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</si>
  <si>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</si>
  <si>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</si>
  <si>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</si>
  <si>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</si>
  <si>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</si>
  <si>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</si>
  <si>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</si>
  <si>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</si>
  <si>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</si>
  <si>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</si>
  <si>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</si>
  <si>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</si>
  <si>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</si>
  <si>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</si>
  <si>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</si>
  <si>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</si>
  <si>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</si>
  <si>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</si>
  <si>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</si>
  <si>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</si>
  <si>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</si>
  <si>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</si>
  <si>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</si>
  <si>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</si>
  <si>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</si>
  <si>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</si>
  <si>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</si>
  <si>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</si>
  <si>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</si>
  <si>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</si>
  <si>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</si>
  <si>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</si>
  <si>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</si>
  <si>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</si>
  <si>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</si>
  <si>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</si>
  <si>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</si>
  <si>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</si>
  <si>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</si>
  <si>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</si>
  <si>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</si>
  <si>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</si>
  <si>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</si>
  <si>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</si>
  <si>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</si>
  <si>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</si>
  <si>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</si>
  <si>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</si>
  <si>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</si>
  <si>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</si>
  <si>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</si>
  <si>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</si>
  <si>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</si>
  <si>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</si>
  <si>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</si>
  <si>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</si>
  <si>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</si>
  <si>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</si>
  <si>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</si>
  <si>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</si>
  <si>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</si>
  <si>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</si>
  <si>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</si>
  <si>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</si>
  <si>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</si>
  <si>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</si>
  <si>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</si>
  <si>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</si>
  <si>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</si>
  <si>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</si>
  <si>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</si>
  <si>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</si>
  <si>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</si>
  <si>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</si>
  <si>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</si>
  <si>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</si>
  <si>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</si>
  <si>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</si>
  <si>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</si>
  <si>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</si>
  <si>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</si>
  <si>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</si>
  <si>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</si>
  <si>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</si>
  <si>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</si>
  <si>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</si>
  <si>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</si>
  <si>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</si>
  <si>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</si>
  <si>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</si>
  <si>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</si>
  <si>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</si>
  <si>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</si>
  <si>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</si>
  <si>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</si>
  <si>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</si>
  <si>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</si>
  <si>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</si>
  <si>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</si>
  <si>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</si>
  <si>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</si>
  <si>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</si>
  <si>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</si>
  <si>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</si>
  <si>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</si>
  <si>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</si>
  <si>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</si>
  <si>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</si>
  <si>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</si>
  <si>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</si>
  <si>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</si>
  <si>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</si>
  <si>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</si>
  <si>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</si>
  <si>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</si>
  <si>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</si>
  <si>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</si>
  <si>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</si>
  <si>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</si>
  <si>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</si>
  <si>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</si>
  <si>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</si>
  <si>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</si>
  <si>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</si>
  <si>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</si>
  <si>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</si>
  <si>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</si>
  <si>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</si>
  <si>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</si>
  <si>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</si>
  <si>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</si>
  <si>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</si>
  <si>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</si>
  <si>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</si>
  <si>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</si>
  <si>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</si>
  <si>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</si>
  <si>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</si>
  <si>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</si>
  <si>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</si>
  <si>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</si>
  <si>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</si>
  <si>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</si>
  <si>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</si>
  <si>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</si>
  <si>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</si>
  <si>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</si>
  <si>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</si>
  <si>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</si>
  <si>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</si>
  <si>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</si>
  <si>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</si>
  <si>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</si>
  <si>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</si>
  <si>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</si>
  <si>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</si>
  <si>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</si>
  <si>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</si>
  <si>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</si>
  <si>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</si>
  <si>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</si>
  <si>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</si>
  <si>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</si>
  <si>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</si>
  <si>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</si>
  <si>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</si>
  <si>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</si>
  <si>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</si>
  <si>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</si>
  <si>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</si>
  <si>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</si>
  <si>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</si>
  <si>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</si>
  <si>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</si>
  <si>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</si>
  <si>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</si>
  <si>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</si>
  <si>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</si>
  <si>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</si>
  <si>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</si>
  <si>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</si>
  <si>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</si>
  <si>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</si>
  <si>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</si>
  <si>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</si>
  <si>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</si>
  <si>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</si>
  <si>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</si>
  <si>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</si>
  <si>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</si>
  <si>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</si>
  <si>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</si>
  <si>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</si>
  <si>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</si>
  <si>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</si>
  <si>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</si>
  <si>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</si>
  <si>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</si>
  <si>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</si>
  <si>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</si>
  <si>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</si>
  <si>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</si>
  <si>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</si>
  <si>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</si>
  <si>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</si>
  <si>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</si>
  <si>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</si>
  <si>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</si>
  <si>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</si>
  <si>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</si>
  <si>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</si>
  <si>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</si>
  <si>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</si>
  <si>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</si>
  <si>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</si>
  <si>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</si>
  <si>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</si>
  <si>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</si>
  <si>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</si>
  <si>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</si>
  <si>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</si>
  <si>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</si>
  <si>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</si>
  <si>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</si>
  <si>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</si>
  <si>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</si>
  <si>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</si>
  <si>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</si>
  <si>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</si>
  <si>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</si>
  <si>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</si>
  <si>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</si>
  <si>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</si>
  <si>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</si>
  <si>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</si>
  <si>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</si>
  <si>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</si>
  <si>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</si>
  <si>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</si>
  <si>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</si>
  <si>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</si>
  <si>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</si>
  <si>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</si>
  <si>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</si>
  <si>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</si>
  <si>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</si>
  <si>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</si>
  <si>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</si>
  <si>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</si>
  <si>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</si>
  <si>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</si>
  <si>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</si>
  <si>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</si>
  <si>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</si>
  <si>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</si>
  <si>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</si>
  <si>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</si>
  <si>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</si>
  <si>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</si>
  <si>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</si>
  <si>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</si>
  <si>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</si>
  <si>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</si>
  <si>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</si>
  <si>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</si>
  <si>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</si>
  <si>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</si>
  <si>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</si>
  <si>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</si>
  <si>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</si>
  <si>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</si>
  <si>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</si>
  <si>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</si>
  <si>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</si>
  <si>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</si>
  <si>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</si>
  <si>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</si>
  <si>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</si>
  <si>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</si>
  <si>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</si>
  <si>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</si>
  <si>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</si>
  <si>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</si>
  <si>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</si>
  <si>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</si>
  <si>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</si>
  <si>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</si>
  <si>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</si>
  <si>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</si>
  <si>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</si>
  <si>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</si>
  <si>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</si>
  <si>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</si>
  <si>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</si>
  <si>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</si>
  <si>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</si>
  <si>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</si>
  <si>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</si>
  <si>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</si>
  <si>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</si>
  <si>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</si>
  <si>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</si>
  <si>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</si>
  <si>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</si>
  <si>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</si>
  <si>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</si>
  <si>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</si>
  <si>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</si>
  <si>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</si>
  <si>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</si>
  <si>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</si>
  <si>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</si>
  <si>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</si>
  <si>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</si>
  <si>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</si>
  <si>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</si>
  <si>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</si>
  <si>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</si>
  <si>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</si>
  <si>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</si>
  <si>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</si>
  <si>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</si>
  <si>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</si>
  <si>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</si>
  <si>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</si>
  <si>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</si>
  <si>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</si>
  <si>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</si>
  <si>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</si>
  <si>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</si>
  <si>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</si>
  <si>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</si>
  <si>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</si>
  <si>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</si>
  <si>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</si>
  <si>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</si>
  <si>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</si>
  <si>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</si>
  <si>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</si>
  <si>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</si>
  <si>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</si>
  <si>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</si>
  <si>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</si>
  <si>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</si>
  <si>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</si>
  <si>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</si>
  <si>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</si>
  <si>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</si>
  <si>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</si>
  <si>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</si>
  <si>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</si>
  <si>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</si>
  <si>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</si>
  <si>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</si>
  <si>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</si>
  <si>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</si>
  <si>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</si>
  <si>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</si>
  <si>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</si>
  <si>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</si>
  <si>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</si>
  <si>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</si>
  <si>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</si>
  <si>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</si>
  <si>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</si>
  <si>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</si>
  <si>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</si>
  <si>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</si>
  <si>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</si>
  <si>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</si>
  <si>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</si>
  <si>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</si>
  <si>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</si>
  <si>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</si>
  <si>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</si>
  <si>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</si>
  <si>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</si>
  <si>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</si>
  <si>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</si>
  <si>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</si>
  <si>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</si>
  <si>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</si>
  <si>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</si>
  <si>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</si>
  <si>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</si>
  <si>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</si>
  <si>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</si>
  <si>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</si>
  <si>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</si>
  <si>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</si>
  <si>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</si>
  <si>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</si>
  <si>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</si>
  <si>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</si>
  <si>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</si>
  <si>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</si>
  <si>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</si>
  <si>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</si>
  <si>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</si>
  <si>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</si>
  <si>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</si>
  <si>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</si>
  <si>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</si>
  <si>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</si>
  <si>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</si>
  <si>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</si>
  <si>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</si>
  <si>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</si>
  <si>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</si>
  <si>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</si>
  <si>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</si>
  <si>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</si>
  <si>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</si>
  <si>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</si>
  <si>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</si>
  <si>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</si>
  <si>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</si>
  <si>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</si>
  <si>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</si>
  <si>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</si>
  <si>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</si>
  <si>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</si>
  <si>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</si>
  <si>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</si>
  <si>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</si>
  <si>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</si>
  <si>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</si>
  <si>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</si>
  <si>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</si>
  <si>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</si>
  <si>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</si>
  <si>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</si>
  <si>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</si>
  <si>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</si>
  <si>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</si>
  <si>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</si>
  <si>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</si>
  <si>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</si>
  <si>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</si>
  <si>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</si>
  <si>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</si>
  <si>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</si>
  <si>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</si>
  <si>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</si>
  <si>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</si>
  <si>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</si>
  <si>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</si>
  <si>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</si>
  <si>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</si>
  <si>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</si>
  <si>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</si>
  <si>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</si>
  <si>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</si>
  <si>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</si>
  <si>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</si>
  <si>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</si>
  <si>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</si>
  <si>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</si>
  <si>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</si>
  <si>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</si>
  <si>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</si>
  <si>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</si>
  <si>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</si>
  <si>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</si>
  <si>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</si>
  <si>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</si>
  <si>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</si>
  <si>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</si>
  <si>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</si>
  <si>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</si>
  <si>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</si>
  <si>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</si>
  <si>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</si>
  <si>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</si>
  <si>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</si>
  <si>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</si>
  <si>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</si>
  <si>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</si>
  <si>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</si>
  <si>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</si>
  <si>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</si>
  <si>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</si>
  <si>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</si>
  <si>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</si>
  <si>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</si>
  <si>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</si>
  <si>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</si>
  <si>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</si>
  <si>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</si>
  <si>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</si>
  <si>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</si>
  <si>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</si>
  <si>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</si>
  <si>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</si>
  <si>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</si>
  <si>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</si>
  <si>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</si>
  <si>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</si>
  <si>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</si>
  <si>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</si>
  <si>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</si>
  <si>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</si>
  <si>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</si>
  <si>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</si>
  <si>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</si>
  <si>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</si>
  <si>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</si>
  <si>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</si>
  <si>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</si>
  <si>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</si>
  <si>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</si>
  <si>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</si>
  <si>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</si>
  <si>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</si>
  <si>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</si>
  <si>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</si>
  <si>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</si>
  <si>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</si>
  <si>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</si>
  <si>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</si>
  <si>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</si>
  <si>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</si>
  <si>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</si>
  <si>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</si>
  <si>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</si>
  <si>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</si>
  <si>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</si>
  <si>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</si>
  <si>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</si>
  <si>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</si>
  <si>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</si>
  <si>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</si>
  <si>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</si>
  <si>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</si>
  <si>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</si>
  <si>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</si>
  <si>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</si>
  <si>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</si>
  <si>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</si>
  <si>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</si>
  <si>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</si>
  <si>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</si>
  <si>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</si>
  <si>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</si>
  <si>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</si>
  <si>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</si>
  <si>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</si>
  <si>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</si>
  <si>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</si>
  <si>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</si>
  <si>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</si>
  <si>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</si>
  <si>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</si>
  <si>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</si>
  <si>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</si>
  <si>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</si>
  <si>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</si>
  <si>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</si>
  <si>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</si>
  <si>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</si>
  <si>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</si>
  <si>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</si>
  <si>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</si>
  <si>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</si>
  <si>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</si>
  <si>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</si>
  <si>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</si>
  <si>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</si>
  <si>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</si>
  <si>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</si>
  <si>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</si>
  <si>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</si>
  <si>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</si>
  <si>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</si>
  <si>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</si>
  <si>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</si>
  <si>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</si>
  <si>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</si>
  <si>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</si>
  <si>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</si>
  <si>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</si>
  <si>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</si>
  <si>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</si>
  <si>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</si>
  <si>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</si>
  <si>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</si>
  <si>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</si>
  <si>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</si>
  <si>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</si>
  <si>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</si>
  <si>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</si>
  <si>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</si>
  <si>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</si>
  <si>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</si>
  <si>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</si>
  <si>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</si>
  <si>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</si>
  <si>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</si>
  <si>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</si>
  <si>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</si>
  <si>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</si>
  <si>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</si>
  <si>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</si>
  <si>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</si>
  <si>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</si>
  <si>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</si>
  <si>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</si>
  <si>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</si>
  <si>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</si>
  <si>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</si>
  <si>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</si>
  <si>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</si>
  <si>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</si>
  <si>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</si>
  <si>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</si>
  <si>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</si>
  <si>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</si>
  <si>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</si>
  <si>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</si>
  <si>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</si>
  <si>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</si>
  <si>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</si>
  <si>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</si>
  <si>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</si>
  <si>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</si>
  <si>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</si>
  <si>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</si>
  <si>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</si>
  <si>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</si>
  <si>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</si>
  <si>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</si>
  <si>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</si>
  <si>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</si>
  <si>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</si>
  <si>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</si>
  <si>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</si>
  <si>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</si>
  <si>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</si>
  <si>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</si>
  <si>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</si>
  <si>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</si>
  <si>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</si>
  <si>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</si>
  <si>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</si>
  <si>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</si>
  <si>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</si>
  <si>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</si>
  <si>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</si>
  <si>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</si>
  <si>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</si>
  <si>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</si>
  <si>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</si>
  <si>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</si>
  <si>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</si>
  <si>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</si>
  <si>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</si>
  <si>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</si>
  <si>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</si>
  <si>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</si>
  <si>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</si>
  <si>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</si>
  <si>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</si>
  <si>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</si>
  <si>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</si>
  <si>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</si>
  <si>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</si>
  <si>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</si>
  <si>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</si>
  <si>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</si>
  <si>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</si>
  <si>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</si>
  <si>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</si>
  <si>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</si>
  <si>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</si>
  <si>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</si>
  <si>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</si>
  <si>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</si>
  <si>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</si>
  <si>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</si>
  <si>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</si>
  <si>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</si>
  <si>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</si>
  <si>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</si>
  <si>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</si>
  <si>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</si>
  <si>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</si>
  <si>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</si>
  <si>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</si>
  <si>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</si>
  <si>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</si>
  <si>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</si>
  <si>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</si>
  <si>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</si>
  <si>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</si>
  <si>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</si>
  <si>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</si>
  <si>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</si>
  <si>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</si>
  <si>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</si>
  <si>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</si>
  <si>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</si>
  <si>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</si>
  <si>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</si>
  <si>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</si>
  <si>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</si>
  <si>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</si>
  <si>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</si>
  <si>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</si>
  <si>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</si>
  <si>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</si>
  <si>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</si>
  <si>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</si>
  <si>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</si>
  <si>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</si>
  <si>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</si>
  <si>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</si>
  <si>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</si>
  <si>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</si>
  <si>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</si>
  <si>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</si>
  <si>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</si>
  <si>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</si>
  <si>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</si>
  <si>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</si>
  <si>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</si>
  <si>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</si>
  <si>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</si>
  <si>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</si>
  <si>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</si>
  <si>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</si>
  <si>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</si>
  <si>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</si>
  <si>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</si>
  <si>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</si>
  <si>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</si>
  <si>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</si>
  <si>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</si>
  <si>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</si>
  <si>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</si>
  <si>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</si>
  <si>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</si>
  <si>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</si>
  <si>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</si>
  <si>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</si>
  <si>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</si>
  <si>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</si>
  <si>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</si>
  <si>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</si>
  <si>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</si>
  <si>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</si>
  <si>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</si>
  <si>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</si>
  <si>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</si>
  <si>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</si>
  <si>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</si>
  <si>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</si>
  <si>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</si>
  <si>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</si>
  <si>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</si>
  <si>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</si>
  <si>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</si>
  <si>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</si>
  <si>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</si>
  <si>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</si>
  <si>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</si>
  <si>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</si>
  <si>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</si>
  <si>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</si>
  <si>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</si>
  <si>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</si>
  <si>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</si>
  <si>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</si>
  <si>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</si>
  <si>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</si>
  <si>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</si>
  <si>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</si>
  <si>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</si>
  <si>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</si>
  <si>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</si>
  <si>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</si>
  <si>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</si>
  <si>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</si>
  <si>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</si>
  <si>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</si>
  <si>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</si>
  <si>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</si>
  <si>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</si>
  <si>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</si>
  <si>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</si>
  <si>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</si>
  <si>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</si>
  <si>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</si>
  <si>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</si>
  <si>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</si>
  <si>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</si>
  <si>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</si>
  <si>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</si>
  <si>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</si>
  <si>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</si>
  <si>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</si>
  <si>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</si>
  <si>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</si>
  <si>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</si>
  <si>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</si>
  <si>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</si>
  <si>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</si>
  <si>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</si>
  <si>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</si>
  <si>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</si>
  <si>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</si>
  <si>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</si>
  <si>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</si>
  <si>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</si>
  <si>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</si>
  <si>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</si>
  <si>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</si>
  <si>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</si>
  <si>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</si>
  <si>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</si>
  <si>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</si>
  <si>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</si>
  <si>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</si>
  <si>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</si>
  <si>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</si>
  <si>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</si>
  <si>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</si>
  <si>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</si>
  <si>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</si>
  <si>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</si>
  <si>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</si>
  <si>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</si>
  <si>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</si>
  <si>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</si>
  <si>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</si>
  <si>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</si>
  <si>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</si>
  <si>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</si>
  <si>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</si>
  <si>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</si>
  <si>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</si>
  <si>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</si>
  <si>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</si>
  <si>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</si>
  <si>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</si>
  <si>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</si>
  <si>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</si>
  <si>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</si>
  <si>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</si>
  <si>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</si>
  <si>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</si>
  <si>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</si>
  <si>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</si>
  <si>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</si>
  <si>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</si>
  <si>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</si>
  <si>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</si>
  <si>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</si>
  <si>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</si>
  <si>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</si>
  <si>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</si>
  <si>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</si>
  <si>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</si>
  <si>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</si>
  <si>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</si>
  <si>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</si>
  <si>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</si>
  <si>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</si>
  <si>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</si>
  <si>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</si>
  <si>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</si>
  <si>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</si>
  <si>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</si>
  <si>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</si>
  <si>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</si>
  <si>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</si>
  <si>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</si>
  <si>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</si>
  <si>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</si>
  <si>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</si>
  <si>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</si>
  <si>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</si>
  <si>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</si>
  <si>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</si>
  <si>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</si>
  <si>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</si>
  <si>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</si>
  <si>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</si>
  <si>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</si>
  <si>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</si>
  <si>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</si>
  <si>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</si>
  <si>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</si>
  <si>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</si>
  <si>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</si>
  <si>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</si>
  <si>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</si>
  <si>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</si>
  <si>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</si>
  <si>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</si>
  <si>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</si>
  <si>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</si>
  <si>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</si>
  <si>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</si>
  <si>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</si>
  <si>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</si>
  <si>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</si>
  <si>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</si>
  <si>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</si>
  <si>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</si>
  <si>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</si>
  <si>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</si>
  <si>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</si>
  <si>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</si>
  <si>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</si>
  <si>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</si>
  <si>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</si>
  <si>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</si>
  <si>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</si>
  <si>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</si>
  <si>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</si>
  <si>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</si>
  <si>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</si>
  <si>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</si>
  <si>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</si>
  <si>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</si>
  <si>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</si>
  <si>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</si>
  <si>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</si>
  <si>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</si>
  <si>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</si>
  <si>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</si>
  <si>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</si>
  <si>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</si>
  <si>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</si>
  <si>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</si>
  <si>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</si>
  <si>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</si>
  <si>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</si>
  <si>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</si>
  <si>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</si>
  <si>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</si>
  <si>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</si>
  <si>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</si>
  <si>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</si>
  <si>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</si>
  <si>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</si>
  <si>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</si>
  <si>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</si>
  <si>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</si>
  <si>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</si>
  <si>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</si>
  <si>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</si>
  <si>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</si>
  <si>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</si>
  <si>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</si>
  <si>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</si>
  <si>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</si>
  <si>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</si>
  <si>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</si>
  <si>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</si>
  <si>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</si>
  <si>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</si>
  <si>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</si>
  <si>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</si>
  <si>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</si>
  <si>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</si>
  <si>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</si>
  <si>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</si>
  <si>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</si>
  <si>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</si>
  <si>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</si>
  <si>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</si>
  <si>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</si>
  <si>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</si>
  <si>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</si>
  <si>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</si>
  <si>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</si>
  <si>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</si>
  <si>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</si>
  <si>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</si>
  <si>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</si>
  <si>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</si>
  <si>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</si>
  <si>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</si>
  <si>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</si>
  <si>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</si>
  <si>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</si>
  <si>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</si>
  <si>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</si>
  <si>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</si>
  <si>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</si>
  <si>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</si>
  <si>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</si>
  <si>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</si>
  <si>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</si>
  <si>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</si>
  <si>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</si>
  <si>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</si>
  <si>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</si>
  <si>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</si>
  <si>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</si>
  <si>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</si>
  <si>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</si>
  <si>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</si>
  <si>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</si>
  <si>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</si>
  <si>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</si>
  <si>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</si>
  <si>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</si>
  <si>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</si>
  <si>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</si>
  <si>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</si>
  <si>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</si>
  <si>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</si>
  <si>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</si>
  <si>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</si>
  <si>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</si>
  <si>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</si>
  <si>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</si>
  <si>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</si>
  <si>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</si>
  <si>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</si>
  <si>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</si>
  <si>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</si>
  <si>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</si>
  <si>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</si>
  <si>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</si>
  <si>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</si>
  <si>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</si>
  <si>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</si>
  <si>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</si>
  <si>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</si>
  <si>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</si>
  <si>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</si>
  <si>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</si>
  <si>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</si>
  <si>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</si>
  <si>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</si>
  <si>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</si>
  <si>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</si>
  <si>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</si>
  <si>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</si>
  <si>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</si>
  <si>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</si>
  <si>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</si>
  <si>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</si>
  <si>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</si>
  <si>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</si>
  <si>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</si>
  <si>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</si>
  <si>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</si>
  <si>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</si>
  <si>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</si>
  <si>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</si>
  <si>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</si>
  <si>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</si>
  <si>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</si>
  <si>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</si>
  <si>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</si>
  <si>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</si>
  <si>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</si>
  <si>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</si>
  <si>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</si>
  <si>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</si>
  <si>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</si>
  <si>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</si>
  <si>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</si>
  <si>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</si>
  <si>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</si>
  <si>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</si>
  <si>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</si>
  <si>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</si>
  <si>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</si>
  <si>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</si>
  <si>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</si>
  <si>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</si>
  <si>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</si>
  <si>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</si>
  <si>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</si>
  <si>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</si>
  <si>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</si>
  <si>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</si>
  <si>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</si>
  <si>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</si>
  <si>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</si>
  <si>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</si>
  <si>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</si>
  <si>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</si>
  <si>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</si>
  <si>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</si>
  <si>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</si>
  <si>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</si>
  <si>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</si>
  <si>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</si>
  <si>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</si>
  <si>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</si>
  <si>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</si>
  <si>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</si>
  <si>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</si>
  <si>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</si>
  <si>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</si>
  <si>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</si>
  <si>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</si>
  <si>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</si>
  <si>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</si>
  <si>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</si>
  <si>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</si>
  <si>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</si>
  <si>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</si>
  <si>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</si>
  <si>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</si>
  <si>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</si>
  <si>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</si>
  <si>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</si>
  <si>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</si>
  <si>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</si>
  <si>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</si>
  <si>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</si>
  <si>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</si>
  <si>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</si>
  <si>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</si>
  <si>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</si>
  <si>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</si>
  <si>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</si>
  <si>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</si>
  <si>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</si>
  <si>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</si>
  <si>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</si>
  <si>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</si>
  <si>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</si>
  <si>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</si>
  <si>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</si>
  <si>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</si>
  <si>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</si>
  <si>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</si>
  <si>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</si>
  <si>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</si>
  <si>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</si>
  <si>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</si>
  <si>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</si>
  <si>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</si>
  <si>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</si>
  <si>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</si>
  <si>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</si>
  <si>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</si>
  <si>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</si>
  <si>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</si>
  <si>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</si>
  <si>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</si>
  <si>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</si>
  <si>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</si>
  <si>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</si>
  <si>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</si>
  <si>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</si>
  <si>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</si>
  <si>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</si>
  <si>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</si>
  <si>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</si>
  <si>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</si>
  <si>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</si>
  <si>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</si>
  <si>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</si>
  <si>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</si>
  <si>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</si>
  <si>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</si>
  <si>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</si>
  <si>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</si>
  <si>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</si>
  <si>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</si>
  <si>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</si>
  <si>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</si>
  <si>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</si>
  <si>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</si>
  <si>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</si>
  <si>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</si>
  <si>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</si>
  <si>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</si>
  <si>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</si>
  <si>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</si>
  <si>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</si>
  <si>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</si>
  <si>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</si>
  <si>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</si>
  <si>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</si>
  <si>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</si>
  <si>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</si>
  <si>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</si>
  <si>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</si>
  <si>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</si>
  <si>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</si>
  <si>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</si>
  <si>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</si>
  <si>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</si>
  <si>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</si>
  <si>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</si>
  <si>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</si>
  <si>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</si>
  <si>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</si>
  <si>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</si>
  <si>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</si>
  <si>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</si>
  <si>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</si>
  <si>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</si>
  <si>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</si>
  <si>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</si>
  <si>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</si>
  <si>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</si>
  <si>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</si>
  <si>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</si>
  <si>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</si>
  <si>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</si>
  <si>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</si>
  <si>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</si>
  <si>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</si>
  <si>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</si>
  <si>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</si>
  <si>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</si>
  <si>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</si>
  <si>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</si>
  <si>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</si>
  <si>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</si>
  <si>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</si>
  <si>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</si>
  <si>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</si>
  <si>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</si>
  <si>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</si>
  <si>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</si>
  <si>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</si>
  <si>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</si>
  <si>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</si>
  <si>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</si>
  <si>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</si>
  <si>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</si>
  <si>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</si>
  <si>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</si>
  <si>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</si>
  <si>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</si>
  <si>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</si>
  <si>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</si>
  <si>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</si>
  <si>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</si>
  <si>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</si>
  <si>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</si>
  <si>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</si>
  <si>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</si>
  <si>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</si>
  <si>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</si>
  <si>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</si>
  <si>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</si>
  <si>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</si>
  <si>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</si>
  <si>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</si>
  <si>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</si>
  <si>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</si>
  <si>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</si>
  <si>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</si>
  <si>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</si>
  <si>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</si>
  <si>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</si>
  <si>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</si>
  <si>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</si>
  <si>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</si>
  <si>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</si>
  <si>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</si>
  <si>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</si>
  <si>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</si>
  <si>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</si>
  <si>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</si>
  <si>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</si>
  <si>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</si>
  <si>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</si>
  <si>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</si>
  <si>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</si>
  <si>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</si>
  <si>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</si>
  <si>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</si>
  <si>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</si>
  <si>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</si>
  <si>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</si>
  <si>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</si>
  <si>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</si>
  <si>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</si>
  <si>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</si>
  <si>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</si>
  <si>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</si>
  <si>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</si>
  <si>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</si>
  <si>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</si>
  <si>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</si>
  <si>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</si>
  <si>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</si>
  <si>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</si>
  <si>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</si>
  <si>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</si>
  <si>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</si>
  <si>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</si>
  <si>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</si>
  <si>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</si>
  <si>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</si>
  <si>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</si>
  <si>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</si>
  <si>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</si>
  <si>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</si>
  <si>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</si>
  <si>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</si>
  <si>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</si>
  <si>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</si>
  <si>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</si>
  <si>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</si>
  <si>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</si>
  <si>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</si>
  <si>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</si>
  <si>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</si>
  <si>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</si>
  <si>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</si>
  <si>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</si>
  <si>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</si>
  <si>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</si>
  <si>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</si>
  <si>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</si>
  <si>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</si>
  <si>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</si>
  <si>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</si>
  <si>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</si>
  <si>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</si>
  <si>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</si>
  <si>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</si>
  <si>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</si>
  <si>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</si>
  <si>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</si>
  <si>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</si>
  <si>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</si>
  <si>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</si>
  <si>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</si>
  <si>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</si>
  <si>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</si>
  <si>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</si>
  <si>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</si>
  <si>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</si>
  <si>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</si>
  <si>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</si>
  <si>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</si>
  <si>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</si>
  <si>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</si>
  <si>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</si>
  <si>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</si>
  <si>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</si>
  <si>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</si>
  <si>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</si>
  <si>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</si>
  <si>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</si>
  <si>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</si>
  <si>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</si>
  <si>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</si>
  <si>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</si>
  <si>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</si>
  <si>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</si>
  <si>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</si>
  <si>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</si>
  <si>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</si>
  <si>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</si>
  <si>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</si>
  <si>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</si>
  <si>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</si>
  <si>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</si>
  <si>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</si>
  <si>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</si>
  <si>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</si>
  <si>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</si>
  <si>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</si>
  <si>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</si>
  <si>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</si>
  <si>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</si>
  <si>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</si>
  <si>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</si>
  <si>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</si>
  <si>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</si>
  <si>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</si>
  <si>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</si>
  <si>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</si>
  <si>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</si>
  <si>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</si>
  <si>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</si>
  <si>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</si>
  <si>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</si>
  <si>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</si>
  <si>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</si>
  <si>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</si>
  <si>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</si>
  <si>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</si>
  <si>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</si>
  <si>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</si>
  <si>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</si>
  <si>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</si>
  <si>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</si>
  <si>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</si>
  <si>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</si>
  <si>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</si>
  <si>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</si>
  <si>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</si>
  <si>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</si>
  <si>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</si>
  <si>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</si>
  <si>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</si>
  <si>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</si>
  <si>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</si>
  <si>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</si>
  <si>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</si>
  <si>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</si>
  <si>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</si>
  <si>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</si>
  <si>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</si>
  <si>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</si>
  <si>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</si>
  <si>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</si>
  <si>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</si>
  <si>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</si>
  <si>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</si>
  <si>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</si>
  <si>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</si>
  <si>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</si>
  <si>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</si>
  <si>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</si>
  <si>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</si>
  <si>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</si>
  <si>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</si>
  <si>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</si>
  <si>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</si>
  <si>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</si>
  <si>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</si>
  <si>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</si>
  <si>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</si>
  <si>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</si>
  <si>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</si>
  <si>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</si>
  <si>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</si>
  <si>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</si>
  <si>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</si>
  <si>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</si>
  <si>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</si>
  <si>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</si>
  <si>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</si>
  <si>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</si>
  <si>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</si>
  <si>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</si>
  <si>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</si>
  <si>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</si>
  <si>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</si>
  <si>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</si>
  <si>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</si>
  <si>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</si>
  <si>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</si>
  <si>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</si>
  <si>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</si>
  <si>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</si>
  <si>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</si>
  <si>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</si>
  <si>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</si>
  <si>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</si>
  <si>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</si>
  <si>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</si>
  <si>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</si>
  <si>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</si>
  <si>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</si>
  <si>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</si>
  <si>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</si>
  <si>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</si>
  <si>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</si>
  <si>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</si>
  <si>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</si>
  <si>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</si>
  <si>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</si>
  <si>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</si>
  <si>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</si>
  <si>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</si>
  <si>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</si>
  <si>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</si>
  <si>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</si>
  <si>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</si>
  <si>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</si>
  <si>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</si>
  <si>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</si>
  <si>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</si>
  <si>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</si>
  <si>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</si>
  <si>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</si>
  <si>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</si>
  <si>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</si>
  <si>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</si>
  <si>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</si>
  <si>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</si>
  <si>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</si>
  <si>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</si>
  <si>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</si>
  <si>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</si>
  <si>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</si>
  <si>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</si>
  <si>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</si>
  <si>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</si>
  <si>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</si>
  <si>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</si>
  <si>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</si>
  <si>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</si>
  <si>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</si>
  <si>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</si>
  <si>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</si>
  <si>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</si>
  <si>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</si>
  <si>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</si>
  <si>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</si>
  <si>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</si>
  <si>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</si>
  <si>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</si>
  <si>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</si>
  <si>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</si>
  <si>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</si>
  <si>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</si>
  <si>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</si>
  <si>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</si>
  <si>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</si>
  <si>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</si>
  <si>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</si>
  <si>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</si>
  <si>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</si>
  <si>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</si>
  <si>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</si>
  <si>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</si>
  <si>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</si>
  <si>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</si>
  <si>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</si>
  <si>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</si>
  <si>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</si>
  <si>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</si>
  <si>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</si>
  <si>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</si>
  <si>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</si>
  <si>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</si>
  <si>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</si>
  <si>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</si>
  <si>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</si>
  <si>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</si>
  <si>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</si>
  <si>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</si>
  <si>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</si>
  <si>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</si>
  <si>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</si>
  <si>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</si>
  <si>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</si>
  <si>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</si>
  <si>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</si>
  <si>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</si>
  <si>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</si>
  <si>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</si>
  <si>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</si>
  <si>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</si>
  <si>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</si>
  <si>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</si>
  <si>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</si>
  <si>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</si>
  <si>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</si>
  <si>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</si>
  <si>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</si>
  <si>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</si>
  <si>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</si>
  <si>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</si>
  <si>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</si>
  <si>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</si>
  <si>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</si>
  <si>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</si>
  <si>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</si>
  <si>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</si>
  <si>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</si>
  <si>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</si>
  <si>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</si>
  <si>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</si>
  <si>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</si>
  <si>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</si>
  <si>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</si>
  <si>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</si>
  <si>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</si>
  <si>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</si>
  <si>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</si>
  <si>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</si>
  <si>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</si>
  <si>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</si>
  <si>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</si>
  <si>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</si>
  <si>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</si>
  <si>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</si>
  <si>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</si>
  <si>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</si>
  <si>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</si>
  <si>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</si>
  <si>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</si>
  <si>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</si>
  <si>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</si>
  <si>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</si>
  <si>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</si>
  <si>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</si>
  <si>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</si>
  <si>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</si>
  <si>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</si>
  <si>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</si>
  <si>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</si>
  <si>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</si>
  <si>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</si>
  <si>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</si>
  <si>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</si>
  <si>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</si>
  <si>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</si>
  <si>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</si>
  <si>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</si>
  <si>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</si>
  <si>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</si>
  <si>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</si>
  <si>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</si>
  <si>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</si>
  <si>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</si>
  <si>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</si>
  <si>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</si>
  <si>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</si>
  <si>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</si>
  <si>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</si>
  <si>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</si>
  <si>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</si>
  <si>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</si>
  <si>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</si>
  <si>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</si>
  <si>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</si>
  <si>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</si>
  <si>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</si>
  <si>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</si>
  <si>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</si>
  <si>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</si>
  <si>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</si>
  <si>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</si>
  <si>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</si>
  <si>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</si>
  <si>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</si>
  <si>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</si>
  <si>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</si>
  <si>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</si>
  <si>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</si>
  <si>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</si>
  <si>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</si>
  <si>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</si>
  <si>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</si>
  <si>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</si>
  <si>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</si>
  <si>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</si>
  <si>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</si>
  <si>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</si>
  <si>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</si>
  <si>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</si>
  <si>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</si>
  <si>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</si>
  <si>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</si>
  <si>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</si>
  <si>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</si>
  <si>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</si>
  <si>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</si>
  <si>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</si>
  <si>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</si>
  <si>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</si>
  <si>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</si>
  <si>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</si>
  <si>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</si>
  <si>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</si>
  <si>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</si>
  <si>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</si>
  <si>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</si>
  <si>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</si>
  <si>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</si>
  <si>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</si>
  <si>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</si>
  <si>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</si>
  <si>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</si>
  <si>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</si>
  <si>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</si>
  <si>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</si>
  <si>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</si>
  <si>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</si>
  <si>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</si>
  <si>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</si>
  <si>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</si>
  <si>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</si>
  <si>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</si>
  <si>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</si>
  <si>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</si>
  <si>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</si>
  <si>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</si>
  <si>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</si>
  <si>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</si>
  <si>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</si>
  <si>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</si>
  <si>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</si>
  <si>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</si>
  <si>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</si>
  <si>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</si>
  <si>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</si>
  <si>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</si>
  <si>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</si>
  <si>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</si>
  <si>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</si>
  <si>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</si>
  <si>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</si>
  <si>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</si>
  <si>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</si>
  <si>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</si>
  <si>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</si>
  <si>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</si>
  <si>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</si>
  <si>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</si>
  <si>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</si>
  <si>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</si>
  <si>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</si>
  <si>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</si>
  <si>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</si>
  <si>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</si>
  <si>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</si>
  <si>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</si>
  <si>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</si>
  <si>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</si>
  <si>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</si>
  <si>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</si>
  <si>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</si>
  <si>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</si>
  <si>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</si>
  <si>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</si>
  <si>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</si>
  <si>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</si>
  <si>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</si>
  <si>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</si>
  <si>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</si>
  <si>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</si>
  <si>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</si>
  <si>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</si>
  <si>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</si>
  <si>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</si>
  <si>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</si>
  <si>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</si>
  <si>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</si>
  <si>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</si>
  <si>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</si>
  <si>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</si>
  <si>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</si>
  <si>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</si>
  <si>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</si>
  <si>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</si>
  <si>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</si>
  <si>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</si>
  <si>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</si>
  <si>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</si>
  <si>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</si>
  <si>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</si>
  <si>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</si>
  <si>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</si>
  <si>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</si>
  <si>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</si>
  <si>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</si>
  <si>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</si>
  <si>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</si>
  <si>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</si>
  <si>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</si>
  <si>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</si>
  <si>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</si>
  <si>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</si>
  <si>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</si>
  <si>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</si>
  <si>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</si>
  <si>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</si>
  <si>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</si>
  <si>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</si>
  <si>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</si>
  <si>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</si>
  <si>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</si>
  <si>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</si>
  <si>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</si>
  <si>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</si>
  <si>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</si>
  <si>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</si>
  <si>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</si>
  <si>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</si>
  <si>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</si>
  <si>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</si>
  <si>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</si>
  <si>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</si>
  <si>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</si>
  <si>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</si>
  <si>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</si>
  <si>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</si>
  <si>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</si>
  <si>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</si>
  <si>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</si>
  <si>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</si>
  <si>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</si>
  <si>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</si>
  <si>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</si>
  <si>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</si>
  <si>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</si>
  <si>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</si>
  <si>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</si>
  <si>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</si>
  <si>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</si>
  <si>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</si>
  <si>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</si>
  <si>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</si>
  <si>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</si>
  <si>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</si>
  <si>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</si>
  <si>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</si>
  <si>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</si>
  <si>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</si>
  <si>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</si>
  <si>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</si>
  <si>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</si>
  <si>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</si>
  <si>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</si>
  <si>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</si>
  <si>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</si>
  <si>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</si>
  <si>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</si>
  <si>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</si>
  <si>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</si>
  <si>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</si>
  <si>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</si>
  <si>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</si>
  <si>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</si>
  <si>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</si>
  <si>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</si>
  <si>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</si>
  <si>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</si>
  <si>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</si>
  <si>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</si>
  <si>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</si>
  <si>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</si>
  <si>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</si>
  <si>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</si>
  <si>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</si>
  <si>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</si>
  <si>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</si>
  <si>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</si>
  <si>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</si>
  <si>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</si>
  <si>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</si>
  <si>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</si>
  <si>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</si>
  <si>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</si>
  <si>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</si>
  <si>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</si>
  <si>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</si>
  <si>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</si>
  <si>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</si>
  <si>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</si>
  <si>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</si>
  <si>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</si>
  <si>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</si>
  <si>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</si>
  <si>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</si>
  <si>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</si>
  <si>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</si>
  <si>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</si>
  <si>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</si>
  <si>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</si>
  <si>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</si>
  <si>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</si>
  <si>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</si>
  <si>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</si>
  <si>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</si>
  <si>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</si>
  <si>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</si>
  <si>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</si>
  <si>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</si>
  <si>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</si>
  <si>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</si>
  <si>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</si>
  <si>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</si>
  <si>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</si>
  <si>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</si>
  <si>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</si>
  <si>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</si>
  <si>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</si>
  <si>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</si>
  <si>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</si>
  <si>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</si>
  <si>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</si>
  <si>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</si>
  <si>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</si>
  <si>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</si>
  <si>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</si>
  <si>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</si>
  <si>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</si>
  <si>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</si>
  <si>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</si>
  <si>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</si>
  <si>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</si>
  <si>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</si>
  <si>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</si>
  <si>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</si>
  <si>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</si>
  <si>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</si>
  <si>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</si>
  <si>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</si>
  <si>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</si>
  <si>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</si>
  <si>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</si>
  <si>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</si>
  <si>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</si>
  <si>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</si>
  <si>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</si>
  <si>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</si>
  <si>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</si>
  <si>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</si>
  <si>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</si>
  <si>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</si>
  <si>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</si>
  <si>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</si>
  <si>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</si>
  <si>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</si>
  <si>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</si>
  <si>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</si>
  <si>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</si>
  <si>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</si>
  <si>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</si>
  <si>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</si>
  <si>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</si>
  <si>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</si>
  <si>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</si>
  <si>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</si>
  <si>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</si>
  <si>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</si>
  <si>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</si>
  <si>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</si>
  <si>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</si>
  <si>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</si>
  <si>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</si>
  <si>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</si>
  <si>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</si>
  <si>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</si>
  <si>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</si>
  <si>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</si>
  <si>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</si>
  <si>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</si>
  <si>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</si>
  <si>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</si>
  <si>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</si>
  <si>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</si>
  <si>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</si>
  <si>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</si>
  <si>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</si>
  <si>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</si>
  <si>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</si>
  <si>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</si>
  <si>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</si>
  <si>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</si>
  <si>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</si>
  <si>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</si>
  <si>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</si>
  <si>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</si>
  <si>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</si>
  <si>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</si>
  <si>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</si>
  <si>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</si>
  <si>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</si>
  <si>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</si>
  <si>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</si>
  <si>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</si>
  <si>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</si>
  <si>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</si>
  <si>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</si>
  <si>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</si>
  <si>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</si>
  <si>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</si>
  <si>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</si>
  <si>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</si>
  <si>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</si>
  <si>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</si>
  <si>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</si>
  <si>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</si>
  <si>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</si>
  <si>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</si>
  <si>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</si>
  <si>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</si>
  <si>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</si>
  <si>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</si>
  <si>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</si>
  <si>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</si>
  <si>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</si>
  <si>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</si>
  <si>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</si>
  <si>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</si>
  <si>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</si>
  <si>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</si>
  <si>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</si>
  <si>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</si>
  <si>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</si>
  <si>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</si>
  <si>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</si>
  <si>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</si>
  <si>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</si>
  <si>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</si>
  <si>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</si>
  <si>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</si>
  <si>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</si>
  <si>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</si>
  <si>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</si>
  <si>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</si>
  <si>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</si>
  <si>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</si>
  <si>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</si>
  <si>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</si>
  <si>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</si>
  <si>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</si>
  <si>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</si>
  <si>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</si>
  <si>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</si>
  <si>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</si>
  <si>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</si>
  <si>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</si>
  <si>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</si>
  <si>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</si>
  <si>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</si>
  <si>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</si>
  <si>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</si>
  <si>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</si>
  <si>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</si>
  <si>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</si>
  <si>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</si>
  <si>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</si>
  <si>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</si>
  <si>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</si>
  <si>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</si>
  <si>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</si>
  <si>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</si>
  <si>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</si>
  <si>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</si>
  <si>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</si>
  <si>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</si>
  <si>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</si>
  <si>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</si>
  <si>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</si>
  <si>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</si>
  <si>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</si>
  <si>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</si>
  <si>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</si>
  <si>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</si>
  <si>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</si>
  <si>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</si>
  <si>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</si>
  <si>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</si>
  <si>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</si>
  <si>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</si>
  <si>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</si>
  <si>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</si>
  <si>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</si>
  <si>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</si>
  <si>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</si>
  <si>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</si>
  <si>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</si>
  <si>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</si>
  <si>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</si>
  <si>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</si>
  <si>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</si>
  <si>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</si>
  <si>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</si>
  <si>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</si>
  <si>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</si>
  <si>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</si>
  <si>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</si>
  <si>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</si>
  <si>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</si>
  <si>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</si>
  <si>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</si>
  <si>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</si>
  <si>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</si>
  <si>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</si>
  <si>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</si>
  <si>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</si>
  <si>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</si>
  <si>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</si>
  <si>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</si>
  <si>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</si>
  <si>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</si>
  <si>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</si>
  <si>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</si>
  <si>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</si>
  <si>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</si>
  <si>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</si>
  <si>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</si>
  <si>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</si>
  <si>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</si>
  <si>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</si>
  <si>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</si>
  <si>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</si>
  <si>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</si>
  <si>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</si>
  <si>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</si>
  <si>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</si>
  <si>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</si>
  <si>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</si>
  <si>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</si>
  <si>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</si>
  <si>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</si>
  <si>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</si>
  <si>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</si>
  <si>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</si>
  <si>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</si>
  <si>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</si>
  <si>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</si>
  <si>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</si>
  <si>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</si>
  <si>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</si>
  <si>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</si>
  <si>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</si>
  <si>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</si>
  <si>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</si>
  <si>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</si>
  <si>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</si>
  <si>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</si>
  <si>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</si>
  <si>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</si>
  <si>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</si>
  <si>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</si>
  <si>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</si>
  <si>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</si>
  <si>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</si>
  <si>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</si>
  <si>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</si>
  <si>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</si>
  <si>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</si>
  <si>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</si>
  <si>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</si>
  <si>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</si>
  <si>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</si>
  <si>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</si>
  <si>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</si>
  <si>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</si>
  <si>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</si>
  <si>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</si>
  <si>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</si>
  <si>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</si>
  <si>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</si>
  <si>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</si>
  <si>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</si>
  <si>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</si>
  <si>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</si>
  <si>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</si>
  <si>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</si>
  <si>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</si>
  <si>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</si>
  <si>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</si>
  <si>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</si>
  <si>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</si>
  <si>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</si>
  <si>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</si>
  <si>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</si>
  <si>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</si>
  <si>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</si>
  <si>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</si>
  <si>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</si>
  <si>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</si>
  <si>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</si>
  <si>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</si>
  <si>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</si>
  <si>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</si>
  <si>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</si>
  <si>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</si>
  <si>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</si>
  <si>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</si>
  <si>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</si>
  <si>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</si>
  <si>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</si>
  <si>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</si>
  <si>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</si>
  <si>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</si>
  <si>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</si>
  <si>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</si>
  <si>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</si>
  <si>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</si>
  <si>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</si>
  <si>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</si>
  <si>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</si>
  <si>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</si>
  <si>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</si>
  <si>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</si>
  <si>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</si>
  <si>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</si>
  <si>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</si>
  <si>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</si>
  <si>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</si>
  <si>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</si>
  <si>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</si>
  <si>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</si>
  <si>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</si>
  <si>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</si>
  <si>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</si>
  <si>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</si>
  <si>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</si>
  <si>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</si>
  <si>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</si>
  <si>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</si>
  <si>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</si>
  <si>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</si>
  <si>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</si>
  <si>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</si>
  <si>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</si>
  <si>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</si>
  <si>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</si>
  <si>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</si>
  <si>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</si>
  <si>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</si>
  <si>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</si>
  <si>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</si>
  <si>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</si>
  <si>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</si>
  <si>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</si>
  <si>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</si>
  <si>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</si>
  <si>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</si>
  <si>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</si>
  <si>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</si>
  <si>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</si>
  <si>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</si>
  <si>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</si>
  <si>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</si>
  <si>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</si>
  <si>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</si>
  <si>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</si>
  <si>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</si>
  <si>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</si>
  <si>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</si>
  <si>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</si>
  <si>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</si>
  <si>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</si>
  <si>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</si>
  <si>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</si>
  <si>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</si>
  <si>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</si>
  <si>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</si>
  <si>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</si>
  <si>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</si>
  <si>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</si>
  <si>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</si>
  <si>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</si>
  <si>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</si>
  <si>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</si>
  <si>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</si>
  <si>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</si>
  <si>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</si>
  <si>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</si>
  <si>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</si>
  <si>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</si>
  <si>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</si>
  <si>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</si>
  <si>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</si>
  <si>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</si>
  <si>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</si>
  <si>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</si>
  <si>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</si>
  <si>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</si>
  <si>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</si>
  <si>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</si>
  <si>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</si>
  <si>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</si>
  <si>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</si>
  <si>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</si>
  <si>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</si>
  <si>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</si>
  <si>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</si>
  <si>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</si>
  <si>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</si>
  <si>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</si>
  <si>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</si>
  <si>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</si>
  <si>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</si>
  <si>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</si>
  <si>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</si>
  <si>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</si>
  <si>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</si>
  <si>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</si>
  <si>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</si>
  <si>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</si>
  <si>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</si>
  <si>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</si>
  <si>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</si>
  <si>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</si>
  <si>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</si>
  <si>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</si>
  <si>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</si>
  <si>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</si>
  <si>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</si>
  <si>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</si>
  <si>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</si>
  <si>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</si>
  <si>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</si>
  <si>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</si>
  <si>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</si>
  <si>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</si>
  <si>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</si>
  <si>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</si>
  <si>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</si>
  <si>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</si>
  <si>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</si>
  <si>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</si>
  <si>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</si>
  <si>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</si>
  <si>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</si>
  <si>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</si>
  <si>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</si>
  <si>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</si>
  <si>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</si>
  <si>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</si>
  <si>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</si>
  <si>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</si>
  <si>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</si>
  <si>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</si>
  <si>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</si>
  <si>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</si>
  <si>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</si>
  <si>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</si>
  <si>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</si>
  <si>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</si>
  <si>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</si>
  <si>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</si>
  <si>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</si>
  <si>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</si>
  <si>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</si>
  <si>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</si>
  <si>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</si>
  <si>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</si>
  <si>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</si>
  <si>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</si>
  <si>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</si>
  <si>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</si>
  <si>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</si>
  <si>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</si>
  <si>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</si>
  <si>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</si>
  <si>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</si>
  <si>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</si>
  <si>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</si>
  <si>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</si>
  <si>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</si>
  <si>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</si>
  <si>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</si>
  <si>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</si>
  <si>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</si>
  <si>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</si>
  <si>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</si>
  <si>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</si>
  <si>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</si>
  <si>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</si>
  <si>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</si>
  <si>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</si>
  <si>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</si>
  <si>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</si>
  <si>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</si>
  <si>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</si>
  <si>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</si>
  <si>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</si>
  <si>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</si>
  <si>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</si>
  <si>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</si>
  <si>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</si>
  <si>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</si>
  <si>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</si>
  <si>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</si>
  <si>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</si>
  <si>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</si>
  <si>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</si>
  <si>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</si>
  <si>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</si>
  <si>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</si>
  <si>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</si>
  <si>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</si>
  <si>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</si>
  <si>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</si>
  <si>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</si>
  <si>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</si>
  <si>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</si>
  <si>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</si>
  <si>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</si>
  <si>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</si>
  <si>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</si>
  <si>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</si>
  <si>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</si>
  <si>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</si>
  <si>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</si>
  <si>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</si>
  <si>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</si>
  <si>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</si>
  <si>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</si>
  <si>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</si>
  <si>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</si>
  <si>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</si>
  <si>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</si>
  <si>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</si>
  <si>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</si>
  <si>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</si>
  <si>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</si>
  <si>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</si>
  <si>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</si>
  <si>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</si>
  <si>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</si>
  <si>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</si>
  <si>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</si>
  <si>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</si>
  <si>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</si>
  <si>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</si>
  <si>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</si>
  <si>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</si>
  <si>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</si>
  <si>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</si>
  <si>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</si>
  <si>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</si>
  <si>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</si>
  <si>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</si>
  <si>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</si>
  <si>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</si>
  <si>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</si>
  <si>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</si>
  <si>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</si>
  <si>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</si>
  <si>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</si>
  <si>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</si>
  <si>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</si>
  <si>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</si>
  <si>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</si>
  <si>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</si>
  <si>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</si>
  <si>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</si>
  <si>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</si>
  <si>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</si>
  <si>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</si>
  <si>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</si>
  <si>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</si>
  <si>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</si>
  <si>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</si>
  <si>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</si>
  <si>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</si>
  <si>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</si>
  <si>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</si>
  <si>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</si>
  <si>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</si>
  <si>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</si>
  <si>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</si>
  <si>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</si>
  <si>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</si>
  <si>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</si>
  <si>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</si>
  <si>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</si>
  <si>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</si>
  <si>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</si>
  <si>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</si>
  <si>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</si>
  <si>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</si>
  <si>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</si>
  <si>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</si>
  <si>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</si>
  <si>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</si>
  <si>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</si>
  <si>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</si>
  <si>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</si>
  <si>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</si>
  <si>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</si>
  <si>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</si>
  <si>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</si>
  <si>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</si>
  <si>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</si>
  <si>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</si>
  <si>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</si>
  <si>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</si>
  <si>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</si>
  <si>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</si>
  <si>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</si>
  <si>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</si>
  <si>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</si>
  <si>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</si>
  <si>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</si>
  <si>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</si>
  <si>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</si>
  <si>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</si>
  <si>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</si>
  <si>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</si>
  <si>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</si>
  <si>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</si>
  <si>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</si>
  <si>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</si>
  <si>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</si>
  <si>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</si>
  <si>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</si>
  <si>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</si>
  <si>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</si>
  <si>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</si>
  <si>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</si>
  <si>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</si>
  <si>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</si>
  <si>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</si>
  <si>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</si>
  <si>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</si>
  <si>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</si>
  <si>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</si>
  <si>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</si>
  <si>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</si>
  <si>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</si>
  <si>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</si>
  <si>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</si>
  <si>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</si>
  <si>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</si>
  <si>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</si>
  <si>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</si>
  <si>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</si>
  <si>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</si>
  <si>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</si>
  <si>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</si>
  <si>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</si>
  <si>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</si>
  <si>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</si>
  <si>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</si>
  <si>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</si>
  <si>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</si>
  <si>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</si>
  <si>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</si>
  <si>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</si>
  <si>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</si>
  <si>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</si>
  <si>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</si>
  <si>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</si>
  <si>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</si>
  <si>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</si>
  <si>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</si>
  <si>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</si>
  <si>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</si>
  <si>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</si>
  <si>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</si>
  <si>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</si>
  <si>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</si>
  <si>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</si>
  <si>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</si>
  <si>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</si>
  <si>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</si>
  <si>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</si>
  <si>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</si>
  <si>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</si>
  <si>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</si>
  <si>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</si>
  <si>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</si>
  <si>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</si>
  <si>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</si>
  <si>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</si>
  <si>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</si>
  <si>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</si>
  <si>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</si>
  <si>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</si>
  <si>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</si>
  <si>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</si>
  <si>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</si>
  <si>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</si>
  <si>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</si>
  <si>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</si>
  <si>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</si>
  <si>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</si>
  <si>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</si>
  <si>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</si>
  <si>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</si>
  <si>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</si>
  <si>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</si>
  <si>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</si>
  <si>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</si>
  <si>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</si>
  <si>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</si>
  <si>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</si>
  <si>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</si>
  <si>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</si>
  <si>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</si>
  <si>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</si>
  <si>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</si>
  <si>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</si>
  <si>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</si>
  <si>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</si>
  <si>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</si>
  <si>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</si>
  <si>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</si>
  <si>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</si>
  <si>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</si>
  <si>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</si>
  <si>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</si>
  <si>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</si>
  <si>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</si>
  <si>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</si>
  <si>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</si>
  <si>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</si>
  <si>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</si>
  <si>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</si>
  <si>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</si>
  <si>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</si>
  <si>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</si>
  <si>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</si>
  <si>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</si>
  <si>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</si>
  <si>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</si>
  <si>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</si>
  <si>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</si>
  <si>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</si>
  <si>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</si>
  <si>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</si>
  <si>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</si>
  <si>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</si>
  <si>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</si>
  <si>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</si>
  <si>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</si>
  <si>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</si>
  <si>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</si>
  <si>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</si>
  <si>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</si>
  <si>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</si>
  <si>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</si>
  <si>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</si>
  <si>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</si>
  <si>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</si>
  <si>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</si>
  <si>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</si>
  <si>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</si>
  <si>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</si>
  <si>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</si>
  <si>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</si>
  <si>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</si>
  <si>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</si>
  <si>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</si>
  <si>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</si>
  <si>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</si>
  <si>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</si>
  <si>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</si>
  <si>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</si>
  <si>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</si>
  <si>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</si>
  <si>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</si>
  <si>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</si>
  <si>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</si>
  <si>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</si>
  <si>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</si>
  <si>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</si>
  <si>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</si>
  <si>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</si>
  <si>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</si>
  <si>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</si>
  <si>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</si>
  <si>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</si>
  <si>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</si>
  <si>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</si>
  <si>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</si>
  <si>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</si>
  <si>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</si>
  <si>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</si>
  <si>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</si>
  <si>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</si>
  <si>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</si>
  <si>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</si>
  <si>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</si>
  <si>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</si>
  <si>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</si>
  <si>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</si>
  <si>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</si>
  <si>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</si>
  <si>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</si>
  <si>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</si>
  <si>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</si>
  <si>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</si>
  <si>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</si>
  <si>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</si>
  <si>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</si>
  <si>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</si>
  <si>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</si>
  <si>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</si>
  <si>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</si>
  <si>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</si>
  <si>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</si>
  <si>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</si>
  <si>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</si>
  <si>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</si>
  <si>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</si>
  <si>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</si>
  <si>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</si>
  <si>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</si>
  <si>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</si>
  <si>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</si>
  <si>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</si>
  <si>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</si>
  <si>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</si>
  <si>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</si>
  <si>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</si>
  <si>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</si>
  <si>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</si>
  <si>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</si>
  <si>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</si>
  <si>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</si>
  <si>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</si>
  <si>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</si>
  <si>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</si>
  <si>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</si>
  <si>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</si>
  <si>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</si>
  <si>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</si>
  <si>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</si>
  <si>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</si>
  <si>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</si>
  <si>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</si>
  <si>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</si>
  <si>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</si>
  <si>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</si>
  <si>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</si>
  <si>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</si>
  <si>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</si>
  <si>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</si>
  <si>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</si>
  <si>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</si>
  <si>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</si>
  <si>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</si>
  <si>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</si>
  <si>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</si>
  <si>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</si>
  <si>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</si>
  <si>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</si>
  <si>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</si>
  <si>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</si>
  <si>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</si>
  <si>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</si>
  <si>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</si>
  <si>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</si>
  <si>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</si>
  <si>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</si>
  <si>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</si>
  <si>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</si>
  <si>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</si>
  <si>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</si>
  <si>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</si>
  <si>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</si>
  <si>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</si>
  <si>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</si>
  <si>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</si>
  <si>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</si>
  <si>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</si>
  <si>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</si>
  <si>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</si>
  <si>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</si>
  <si>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</si>
  <si>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</si>
  <si>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</si>
  <si>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</si>
  <si>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</si>
  <si>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</si>
  <si>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</si>
  <si>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</si>
  <si>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</si>
  <si>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</si>
  <si>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</si>
  <si>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</si>
  <si>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</si>
  <si>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</si>
  <si>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</si>
  <si>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</si>
  <si>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</si>
  <si>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</si>
  <si>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</si>
  <si>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</si>
  <si>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</si>
  <si>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</si>
  <si>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</si>
  <si>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</si>
  <si>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</si>
  <si>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</si>
  <si>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</si>
  <si>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</si>
  <si>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</si>
  <si>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</si>
  <si>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</si>
  <si>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</si>
  <si>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</si>
  <si>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</si>
  <si>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</si>
  <si>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</si>
  <si>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</si>
  <si>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</si>
  <si>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</si>
  <si>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</si>
  <si>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</si>
  <si>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</si>
  <si>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</si>
  <si>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</si>
  <si>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</si>
  <si>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</si>
  <si>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</si>
  <si>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</si>
  <si>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</si>
  <si>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</si>
  <si>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</si>
  <si>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</si>
  <si>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</si>
  <si>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</si>
  <si>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</si>
  <si>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</si>
  <si>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</si>
  <si>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</si>
  <si>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</si>
  <si>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</si>
  <si>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</si>
  <si>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</si>
  <si>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</si>
  <si>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</si>
  <si>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</si>
  <si>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</si>
  <si>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</si>
  <si>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</si>
  <si>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</si>
  <si>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</si>
  <si>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</si>
  <si>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</si>
  <si>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</si>
  <si>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</si>
  <si>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</si>
  <si>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</si>
  <si>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</si>
  <si>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</si>
  <si>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</si>
  <si>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</si>
  <si>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</si>
  <si>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</si>
  <si>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</si>
  <si>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</si>
  <si>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</si>
  <si>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</si>
  <si>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</si>
  <si>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</si>
  <si>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</si>
  <si>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</si>
  <si>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</si>
  <si>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</si>
  <si>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</si>
  <si>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</si>
  <si>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</si>
  <si>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</si>
  <si>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</si>
  <si>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</si>
  <si>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</si>
  <si>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</si>
  <si>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</si>
  <si>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</si>
  <si>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</si>
  <si>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</si>
  <si>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</si>
  <si>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</si>
  <si>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</si>
  <si>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</si>
  <si>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</si>
  <si>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</si>
  <si>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</si>
  <si>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</si>
  <si>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</si>
  <si>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</si>
  <si>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</si>
  <si>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</si>
  <si>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</si>
  <si>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</si>
  <si>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</si>
  <si>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</si>
  <si>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</si>
  <si>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</si>
  <si>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</si>
  <si>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</si>
  <si>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</si>
  <si>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</si>
  <si>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</si>
  <si>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</si>
  <si>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</si>
  <si>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</si>
  <si>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</si>
  <si>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</si>
  <si>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</si>
  <si>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</si>
  <si>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</si>
  <si>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</si>
  <si>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</si>
  <si>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</si>
  <si>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</si>
  <si>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</si>
  <si>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</si>
  <si>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</si>
  <si>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</si>
  <si>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</si>
  <si>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</si>
  <si>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</si>
  <si>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</si>
  <si>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</si>
  <si>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</si>
  <si>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</si>
  <si>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</si>
  <si>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</si>
  <si>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</si>
  <si>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</si>
  <si>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</si>
  <si>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</si>
  <si>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</si>
  <si>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</si>
  <si>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</si>
  <si>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</si>
  <si>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</si>
  <si>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</si>
  <si>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</si>
  <si>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</si>
  <si>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</si>
  <si>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</si>
  <si>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</si>
  <si>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</si>
  <si>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</si>
  <si>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</si>
  <si>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</si>
  <si>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</si>
  <si>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</si>
  <si>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</si>
  <si>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</si>
  <si>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</si>
  <si>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</si>
  <si>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</si>
  <si>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</si>
  <si>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</si>
  <si>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</si>
  <si>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</si>
  <si>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</si>
  <si>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</si>
  <si>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</si>
  <si>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</si>
  <si>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</si>
  <si>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</si>
  <si>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</si>
  <si>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</si>
  <si>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</si>
  <si>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</si>
  <si>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</si>
  <si>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</si>
  <si>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</si>
  <si>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</si>
  <si>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</si>
  <si>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</si>
  <si>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</si>
  <si>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</si>
  <si>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</si>
  <si>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</si>
  <si>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</si>
  <si>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</si>
  <si>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</si>
  <si>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</si>
  <si>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</si>
  <si>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</si>
  <si>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</si>
  <si>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</si>
  <si>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</si>
  <si>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</si>
  <si>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</si>
  <si>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</si>
  <si>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</si>
  <si>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</si>
  <si>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</si>
  <si>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</si>
  <si>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</si>
  <si>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</si>
  <si>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</si>
  <si>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</si>
  <si>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</si>
  <si>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</si>
  <si>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</si>
  <si>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</si>
  <si>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</si>
  <si>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</si>
  <si>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</si>
  <si>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</si>
  <si>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</si>
  <si>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</si>
  <si>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</si>
  <si>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</si>
  <si>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</si>
  <si>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</si>
  <si>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</si>
  <si>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</si>
  <si>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</si>
  <si>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</si>
  <si>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</si>
  <si>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</si>
  <si>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</si>
  <si>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</si>
  <si>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</si>
  <si>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</si>
  <si>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</si>
  <si>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</si>
  <si>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</si>
  <si>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</si>
  <si>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</si>
  <si>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</si>
  <si>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</si>
  <si>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</si>
  <si>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</si>
  <si>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</si>
  <si>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</si>
  <si>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</si>
  <si>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</si>
  <si>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</si>
  <si>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</si>
  <si>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</si>
  <si>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</si>
  <si>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</si>
  <si>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</si>
  <si>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</si>
  <si>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</si>
  <si>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</si>
  <si>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</si>
  <si>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</si>
  <si>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</si>
  <si>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</si>
  <si>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</si>
  <si>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</si>
  <si>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</si>
  <si>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</si>
  <si>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</si>
  <si>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</si>
  <si>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</si>
  <si>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</si>
  <si>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</si>
  <si>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</si>
  <si>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</si>
  <si>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</si>
  <si>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</si>
  <si>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</si>
  <si>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</si>
  <si>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</si>
  <si>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</si>
  <si>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</si>
  <si>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</si>
  <si>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</si>
  <si>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</si>
  <si>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</si>
  <si>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</si>
  <si>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</si>
  <si>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</si>
  <si>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</si>
  <si>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</si>
  <si>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</si>
  <si>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</si>
  <si>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</si>
  <si>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</si>
  <si>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</si>
  <si>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</si>
  <si>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</si>
  <si>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</si>
  <si>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</si>
  <si>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</si>
  <si>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</si>
  <si>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</si>
  <si>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</si>
  <si>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</si>
  <si>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</si>
  <si>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</si>
  <si>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</si>
  <si>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</si>
  <si>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</si>
  <si>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</si>
  <si>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</si>
  <si>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</si>
  <si>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</si>
  <si>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</si>
  <si>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</si>
  <si>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</si>
  <si>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</si>
  <si>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</si>
  <si>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</si>
  <si>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</si>
  <si>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</si>
  <si>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</si>
  <si>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</si>
  <si>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</si>
  <si>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</si>
  <si>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</si>
  <si>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</si>
  <si>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</si>
  <si>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</si>
  <si>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</si>
  <si>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</si>
  <si>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</si>
  <si>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</si>
  <si>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</si>
  <si>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</si>
  <si>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</si>
  <si>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</si>
  <si>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</si>
  <si>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</si>
  <si>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</si>
  <si>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</si>
  <si>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</si>
  <si>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</si>
  <si>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</si>
  <si>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</si>
  <si>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</si>
  <si>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</si>
  <si>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</si>
  <si>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</si>
  <si>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</si>
  <si>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</si>
  <si>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</si>
  <si>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</si>
  <si>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</si>
  <si>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</si>
  <si>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</si>
  <si>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</si>
  <si>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</si>
  <si>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</si>
  <si>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</si>
  <si>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</si>
  <si>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</si>
  <si>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</si>
  <si>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</si>
  <si>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</si>
  <si>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</si>
  <si>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</si>
  <si>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</si>
  <si>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</si>
  <si>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</si>
  <si>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</si>
  <si>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</si>
  <si>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</si>
  <si>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</si>
  <si>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</si>
  <si>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</si>
  <si>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</si>
  <si>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</si>
  <si>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</si>
  <si>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</si>
  <si>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</si>
  <si>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</si>
  <si>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</si>
  <si>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</si>
  <si>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</si>
  <si>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</si>
  <si>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</si>
  <si>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</si>
  <si>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</si>
  <si>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</si>
  <si>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</si>
  <si>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</si>
  <si>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</si>
  <si>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</si>
  <si>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</si>
  <si>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</si>
  <si>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</si>
  <si>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</si>
  <si>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</si>
  <si>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</si>
  <si>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</si>
  <si>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</si>
  <si>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</si>
  <si>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</si>
  <si>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</si>
  <si>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</si>
  <si>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</si>
  <si>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</si>
  <si>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</si>
  <si>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</si>
  <si>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</si>
  <si>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</si>
  <si>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</si>
  <si>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</si>
  <si>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</si>
  <si>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</si>
  <si>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</si>
  <si>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</si>
  <si>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</si>
  <si>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</si>
  <si>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</si>
  <si>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</si>
  <si>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</si>
  <si>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</si>
  <si>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</si>
  <si>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</si>
  <si>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</si>
  <si>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</si>
  <si>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</si>
  <si>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</si>
  <si>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</si>
  <si>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</si>
  <si>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</si>
  <si>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</si>
  <si>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</si>
  <si>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</si>
  <si>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</si>
  <si>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</si>
  <si>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</si>
  <si>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</si>
  <si>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</si>
  <si>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</si>
  <si>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</si>
  <si>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</si>
  <si>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</si>
  <si>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</si>
  <si>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</si>
  <si>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</si>
  <si>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</si>
  <si>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</si>
  <si>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</si>
  <si>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</si>
  <si>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</si>
  <si>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</si>
  <si>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</si>
  <si>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</si>
  <si>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</si>
  <si>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</si>
  <si>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</si>
  <si>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</si>
  <si>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</si>
  <si>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</si>
  <si>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</si>
  <si>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</si>
  <si>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</si>
  <si>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</si>
  <si>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</si>
  <si>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</si>
  <si>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</si>
  <si>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</si>
  <si>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</si>
  <si>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</si>
  <si>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</si>
  <si>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</si>
  <si>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</si>
  <si>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</si>
  <si>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</si>
  <si>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</si>
  <si>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</si>
  <si>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</si>
  <si>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</si>
  <si>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</si>
  <si>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</si>
  <si>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</si>
  <si>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</si>
  <si>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</si>
  <si>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</si>
  <si>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</si>
  <si>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</si>
  <si>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</si>
  <si>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</si>
  <si>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</si>
  <si>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</si>
  <si>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</si>
  <si>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</si>
  <si>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</si>
  <si>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</si>
  <si>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</si>
  <si>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</si>
  <si>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</si>
  <si>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</si>
  <si>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</si>
  <si>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</si>
  <si>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</si>
  <si>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</si>
  <si>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</si>
  <si>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</si>
  <si>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</si>
  <si>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</si>
  <si>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</si>
  <si>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</si>
  <si>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</si>
  <si>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</si>
  <si>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</si>
  <si>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</si>
  <si>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</si>
  <si>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</si>
  <si>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</si>
  <si>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</si>
  <si>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</si>
  <si>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</si>
  <si>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</si>
  <si>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</si>
  <si>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</si>
  <si>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</si>
  <si>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</si>
  <si>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</si>
  <si>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</si>
  <si>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</si>
  <si>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</si>
  <si>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</si>
  <si>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</si>
  <si>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</si>
  <si>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</si>
  <si>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</si>
  <si>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</si>
  <si>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</si>
  <si>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</si>
  <si>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</si>
  <si>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</si>
  <si>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</si>
  <si>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</si>
  <si>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</si>
  <si>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</si>
  <si>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</si>
  <si>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</si>
  <si>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</si>
  <si>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</si>
  <si>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</si>
  <si>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</si>
  <si>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</si>
  <si>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</si>
  <si>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</si>
  <si>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</si>
  <si>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</si>
  <si>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</si>
  <si>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</si>
  <si>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</si>
  <si>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</si>
  <si>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</si>
  <si>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</si>
  <si>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</si>
  <si>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</si>
  <si>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</si>
  <si>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</si>
  <si>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</si>
  <si>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</si>
  <si>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</si>
  <si>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</si>
  <si>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</si>
  <si>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</si>
  <si>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</si>
  <si>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</si>
  <si>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</si>
  <si>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</si>
  <si>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</si>
  <si>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</si>
  <si>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</si>
  <si>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</si>
  <si>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</si>
  <si>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</si>
  <si>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</si>
  <si>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</si>
  <si>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</si>
  <si>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</si>
  <si>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</si>
  <si>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</si>
  <si>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</si>
  <si>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</si>
  <si>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</si>
  <si>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</si>
  <si>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</si>
  <si>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</si>
  <si>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</si>
  <si>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</si>
  <si>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</si>
  <si>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</si>
  <si>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</si>
  <si>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</si>
  <si>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</si>
  <si>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</si>
  <si>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</si>
  <si>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</si>
  <si>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</si>
  <si>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</si>
  <si>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</si>
  <si>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</si>
  <si>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</si>
  <si>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</si>
  <si>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</si>
  <si>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</si>
  <si>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</si>
  <si>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</si>
  <si>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</si>
  <si>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</si>
  <si>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</si>
  <si>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</si>
  <si>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</si>
  <si>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</si>
  <si>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</si>
  <si>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</si>
  <si>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</si>
  <si>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</si>
  <si>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</si>
  <si>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</si>
  <si>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</si>
  <si>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</si>
  <si>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</si>
  <si>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</si>
  <si>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</si>
  <si>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</si>
  <si>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</si>
  <si>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</si>
  <si>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</si>
  <si>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</si>
  <si>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</si>
  <si>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</si>
  <si>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</si>
  <si>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</si>
  <si>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</si>
  <si>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</si>
  <si>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</si>
  <si>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</si>
  <si>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</si>
  <si>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</si>
  <si>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</si>
  <si>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</si>
  <si>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</si>
  <si>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</si>
  <si>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</si>
  <si>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</si>
  <si>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</si>
  <si>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</si>
  <si>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</si>
  <si>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</si>
  <si>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</si>
  <si>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</si>
  <si>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</si>
  <si>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</si>
  <si>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</si>
  <si>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</si>
  <si>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</si>
  <si>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</si>
  <si>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</si>
  <si>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</si>
  <si>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</si>
  <si>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</si>
  <si>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</si>
  <si>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</si>
  <si>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</si>
  <si>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</si>
  <si>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</si>
  <si>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</si>
  <si>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</si>
  <si>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</si>
  <si>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</si>
  <si>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</si>
  <si>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</si>
  <si>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</si>
  <si>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</si>
  <si>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</si>
  <si>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</si>
  <si>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</si>
  <si>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</si>
  <si>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</si>
  <si>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</si>
  <si>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</si>
  <si>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</si>
  <si>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</si>
  <si>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</si>
  <si>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</si>
  <si>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</si>
  <si>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</si>
  <si>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</si>
  <si>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</si>
  <si>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</si>
  <si>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</si>
  <si>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</si>
  <si>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</si>
  <si>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</si>
  <si>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</si>
  <si>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</si>
  <si>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</si>
  <si>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</si>
  <si>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</si>
  <si>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</si>
  <si>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</si>
  <si>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</si>
  <si>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</si>
  <si>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</si>
  <si>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</si>
  <si>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</si>
  <si>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</si>
  <si>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</si>
  <si>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</si>
  <si>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</si>
  <si>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</si>
  <si>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</si>
  <si>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</si>
  <si>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</si>
  <si>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</si>
  <si>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</si>
  <si>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</si>
  <si>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</si>
  <si>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</si>
  <si>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</si>
  <si>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</si>
  <si>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</si>
  <si>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</si>
  <si>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</si>
  <si>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</si>
  <si>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</si>
  <si>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</si>
  <si>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</si>
  <si>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</si>
  <si>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</si>
  <si>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</si>
  <si>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</si>
  <si>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</si>
  <si>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</si>
  <si>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</si>
  <si>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</si>
  <si>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</si>
  <si>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</si>
  <si>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</si>
  <si>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</si>
  <si>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</si>
  <si>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</si>
  <si>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</si>
  <si>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</si>
  <si>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</si>
  <si>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</si>
  <si>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</si>
  <si>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</si>
  <si>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</si>
  <si>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</si>
  <si>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</si>
  <si>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</si>
  <si>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</si>
  <si>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</si>
  <si>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</si>
  <si>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</si>
  <si>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</si>
  <si>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</si>
  <si>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</si>
  <si>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</si>
  <si>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</si>
  <si>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</si>
  <si>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</si>
  <si>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</si>
  <si>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</si>
  <si>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</si>
  <si>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</si>
  <si>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</si>
  <si>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</si>
  <si>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</si>
  <si>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</si>
  <si>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</si>
  <si>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</si>
  <si>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</si>
  <si>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</si>
  <si>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</si>
  <si>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</si>
  <si>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</si>
  <si>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</si>
  <si>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</si>
  <si>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</si>
  <si>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</si>
  <si>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</si>
  <si>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</si>
  <si>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</si>
  <si>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</si>
  <si>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</si>
  <si>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</si>
  <si>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</si>
  <si>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</si>
  <si>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</si>
  <si>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</si>
  <si>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</si>
  <si>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</si>
  <si>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</si>
  <si>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</si>
  <si>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</si>
  <si>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</si>
  <si>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</si>
  <si>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</si>
  <si>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</si>
  <si>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</si>
  <si>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</si>
  <si>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</si>
  <si>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</si>
  <si>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</si>
  <si>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</si>
  <si>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</si>
  <si>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</si>
  <si>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</si>
  <si>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</si>
  <si>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</si>
  <si>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</si>
  <si>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</si>
  <si>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</si>
  <si>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</si>
  <si>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</si>
  <si>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</si>
  <si>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</si>
  <si>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</si>
  <si>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</si>
  <si>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</si>
  <si>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</si>
  <si>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</si>
  <si>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</si>
  <si>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</si>
  <si>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</si>
  <si>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</si>
  <si>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</si>
  <si>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</si>
  <si>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</si>
  <si>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</si>
  <si>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</si>
  <si>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</si>
  <si>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</si>
  <si>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</si>
  <si>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</si>
  <si>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</si>
  <si>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</si>
  <si>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</si>
  <si>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</si>
  <si>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</si>
  <si>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</si>
  <si>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</si>
  <si>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</si>
  <si>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</si>
  <si>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</si>
  <si>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</si>
  <si>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</si>
  <si>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</si>
  <si>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</si>
  <si>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</si>
  <si>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</si>
  <si>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</si>
  <si>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</si>
  <si>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</si>
  <si>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</si>
  <si>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</si>
  <si>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</si>
  <si>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</si>
  <si>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</si>
  <si>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</si>
  <si>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</si>
  <si>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</si>
  <si>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</si>
  <si>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</si>
  <si>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</si>
  <si>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</si>
  <si>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</si>
  <si>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</si>
  <si>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</si>
  <si>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</si>
  <si>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</si>
  <si>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</si>
  <si>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</si>
  <si>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</si>
  <si>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</si>
  <si>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</si>
  <si>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</si>
  <si>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</si>
  <si>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</si>
  <si>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</si>
  <si>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</si>
  <si>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</si>
  <si>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</si>
  <si>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</si>
  <si>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</si>
  <si>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</si>
  <si>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</si>
  <si>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</si>
  <si>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</si>
  <si>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</si>
  <si>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</si>
  <si>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</si>
  <si>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</si>
  <si>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</si>
  <si>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</si>
  <si>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</si>
  <si>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</si>
  <si>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</si>
  <si>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</si>
  <si>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</si>
  <si>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</si>
  <si>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</si>
  <si>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</si>
  <si>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</si>
  <si>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</si>
  <si>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</si>
  <si>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</si>
  <si>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</si>
  <si>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</si>
  <si>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</si>
  <si>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</si>
  <si>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</si>
  <si>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</si>
  <si>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</si>
  <si>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</si>
  <si>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</si>
  <si>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</si>
  <si>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</si>
  <si>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</si>
  <si>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</si>
  <si>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</si>
  <si>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</si>
  <si>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</si>
  <si>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</si>
  <si>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</si>
  <si>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</si>
  <si>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</si>
  <si>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</si>
  <si>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</si>
  <si>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</si>
  <si>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</si>
  <si>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</si>
  <si>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</si>
  <si>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</si>
  <si>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</si>
  <si>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</si>
  <si>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</si>
  <si>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</si>
  <si>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</si>
  <si>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</si>
  <si>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</si>
  <si>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</si>
  <si>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</si>
  <si>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</si>
  <si>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</si>
  <si>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</si>
  <si>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</si>
  <si>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</si>
  <si>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</si>
  <si>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</si>
  <si>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</si>
  <si>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</si>
  <si>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</si>
  <si>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</si>
  <si>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</si>
  <si>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</si>
  <si>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</si>
  <si>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</si>
  <si>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</si>
  <si>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</si>
  <si>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</si>
  <si>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</si>
  <si>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</si>
  <si>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</si>
  <si>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</si>
  <si>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</si>
  <si>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</si>
  <si>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</si>
  <si>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</si>
  <si>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</si>
  <si>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</si>
  <si>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</si>
  <si>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</si>
  <si>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</si>
  <si>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</si>
  <si>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</si>
  <si>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</si>
  <si>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</si>
  <si>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</si>
  <si>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</si>
  <si>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</si>
  <si>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</si>
  <si>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</si>
  <si>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</si>
  <si>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</si>
  <si>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</si>
  <si>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</si>
  <si>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</si>
  <si>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</si>
  <si>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</si>
  <si>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</si>
  <si>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</si>
  <si>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</si>
  <si>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</si>
  <si>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</si>
  <si>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</si>
  <si>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</si>
  <si>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</si>
  <si>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</si>
  <si>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</si>
  <si>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</si>
  <si>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</si>
  <si>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</si>
  <si>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</si>
  <si>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</si>
  <si>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</si>
  <si>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</si>
  <si>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</si>
  <si>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</si>
  <si>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</si>
  <si>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</si>
  <si>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</si>
  <si>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</si>
  <si>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</si>
  <si>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</si>
  <si>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</si>
  <si>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</si>
  <si>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</si>
  <si>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</si>
  <si>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</si>
  <si>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</si>
  <si>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</si>
  <si>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</si>
  <si>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</si>
  <si>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</si>
  <si>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</si>
  <si>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</si>
  <si>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</si>
  <si>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</si>
  <si>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</si>
  <si>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</si>
  <si>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</si>
  <si>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</si>
  <si>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</si>
  <si>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</si>
  <si>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</si>
  <si>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</si>
  <si>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</si>
  <si>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</si>
  <si>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</si>
  <si>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</si>
  <si>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</si>
  <si>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</si>
  <si>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</si>
  <si>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</si>
  <si>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</si>
  <si>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</si>
  <si>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</si>
  <si>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</si>
  <si>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</si>
  <si>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</si>
  <si>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</si>
  <si>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</si>
  <si>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</si>
  <si>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</si>
  <si>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</si>
  <si>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</si>
  <si>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</si>
  <si>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</si>
  <si>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</si>
  <si>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</si>
  <si>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</si>
  <si>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</si>
  <si>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</si>
  <si>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</si>
  <si>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</si>
  <si>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</si>
  <si>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</si>
  <si>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</si>
  <si>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</si>
  <si>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</si>
  <si>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</si>
  <si>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</si>
  <si>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</si>
  <si>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</si>
  <si>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</si>
  <si>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</si>
  <si>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</si>
  <si>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</si>
  <si>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</si>
  <si>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</si>
  <si>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</si>
  <si>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</si>
  <si>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</si>
  <si>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</si>
  <si>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</si>
  <si>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</si>
  <si>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</si>
  <si>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</si>
  <si>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</si>
  <si>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</si>
  <si>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</si>
  <si>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</si>
  <si>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</si>
  <si>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</si>
  <si>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</si>
  <si>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</si>
  <si>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</si>
  <si>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</si>
  <si>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</si>
  <si>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</si>
  <si>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</si>
  <si>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</si>
  <si>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</si>
  <si>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</si>
  <si>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</si>
  <si>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</si>
  <si>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</si>
  <si>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</si>
  <si>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</si>
  <si>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</si>
  <si>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</si>
  <si>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</si>
  <si>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</si>
  <si>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</si>
  <si>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</si>
  <si>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</si>
  <si>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</si>
  <si>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</si>
  <si>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</si>
  <si>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</si>
  <si>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</si>
  <si>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</si>
  <si>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</si>
  <si>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</si>
  <si>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</si>
  <si>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</si>
  <si>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</si>
  <si>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</si>
  <si>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</si>
  <si>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</si>
  <si>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</si>
  <si>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</si>
  <si>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</si>
  <si>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</si>
  <si>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</si>
  <si>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</si>
  <si>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</si>
  <si>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</si>
  <si>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</si>
  <si>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</si>
  <si>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</si>
  <si>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</si>
  <si>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</si>
  <si>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</si>
  <si>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</si>
  <si>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</si>
  <si>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</si>
  <si>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</si>
  <si>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</si>
  <si>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</si>
  <si>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</si>
  <si>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</si>
  <si>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</si>
  <si>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</si>
  <si>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</si>
  <si>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</si>
  <si>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</si>
  <si>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</si>
  <si>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</si>
  <si>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</si>
  <si>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</si>
  <si>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</si>
  <si>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</si>
  <si>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</si>
  <si>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</si>
  <si>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</si>
  <si>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</si>
  <si>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</si>
  <si>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</si>
  <si>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</si>
  <si>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</si>
  <si>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</si>
  <si>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</si>
  <si>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</si>
  <si>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</si>
  <si>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</si>
  <si>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</si>
  <si>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</si>
  <si>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</si>
  <si>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</si>
  <si>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</si>
  <si>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</si>
  <si>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</si>
  <si>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</si>
  <si>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</si>
  <si>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</si>
  <si>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</si>
  <si>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</si>
  <si>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</si>
  <si>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</si>
  <si>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</si>
  <si>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</si>
  <si>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</si>
  <si>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</si>
  <si>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</si>
  <si>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</si>
  <si>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</si>
  <si>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</si>
  <si>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</si>
  <si>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</si>
  <si>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</si>
  <si>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</si>
  <si>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</si>
  <si>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</si>
  <si>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</si>
  <si>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</si>
  <si>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</si>
  <si>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</si>
  <si>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</si>
  <si>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</si>
  <si>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</si>
  <si>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</si>
  <si>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</si>
  <si>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</si>
  <si>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</si>
  <si>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</si>
  <si>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</si>
  <si>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</si>
  <si>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</si>
  <si>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</si>
  <si>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</si>
  <si>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</si>
  <si>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</si>
  <si>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</si>
  <si>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</si>
  <si>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</si>
  <si>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</si>
  <si>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</si>
  <si>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</si>
  <si>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</si>
  <si>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</si>
  <si>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</si>
  <si>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</si>
  <si>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</si>
  <si>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</si>
  <si>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</si>
  <si>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</si>
  <si>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</si>
  <si>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</si>
  <si>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</si>
  <si>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</si>
  <si>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</si>
  <si>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</si>
  <si>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</si>
  <si>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</si>
  <si>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</si>
  <si>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</si>
  <si>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</si>
  <si>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</si>
  <si>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</si>
  <si>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</si>
  <si>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</si>
  <si>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</si>
  <si>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</si>
  <si>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</si>
  <si>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</si>
  <si>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</si>
  <si>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</si>
  <si>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</si>
  <si>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</si>
  <si>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</si>
  <si>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</si>
  <si>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</si>
  <si>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</si>
  <si>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</si>
  <si>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</si>
  <si>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</si>
  <si>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</si>
  <si>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</si>
  <si>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</si>
  <si>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</si>
  <si>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</si>
  <si>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</si>
  <si>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</si>
  <si>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</si>
  <si>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</si>
  <si>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</si>
  <si>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</si>
  <si>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</si>
  <si>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</si>
  <si>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</si>
  <si>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</si>
  <si>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</si>
  <si>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</si>
  <si>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</si>
  <si>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</si>
  <si>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</si>
  <si>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</si>
  <si>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</si>
  <si>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</si>
  <si>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</si>
  <si>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</si>
  <si>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</si>
  <si>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</si>
  <si>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</si>
  <si>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</si>
  <si>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</si>
  <si>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</si>
  <si>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</si>
  <si>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</si>
  <si>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</si>
  <si>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</si>
  <si>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</si>
  <si>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</si>
  <si>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</si>
  <si>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</si>
  <si>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</si>
  <si>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</si>
  <si>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</si>
  <si>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</si>
  <si>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</si>
  <si>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</si>
  <si>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</si>
  <si>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</si>
  <si>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</si>
  <si>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</si>
  <si>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</si>
  <si>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</si>
  <si>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</si>
  <si>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</si>
  <si>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</si>
  <si>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</si>
  <si>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</si>
  <si>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</si>
  <si>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</si>
  <si>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</si>
  <si>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</si>
  <si>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</si>
  <si>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</si>
  <si>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</si>
  <si>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</si>
  <si>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</si>
  <si>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</si>
  <si>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</si>
  <si>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</si>
  <si>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</si>
  <si>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</si>
  <si>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</si>
  <si>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</si>
  <si>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</si>
  <si>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</si>
  <si>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</si>
  <si>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</si>
  <si>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</si>
  <si>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</si>
  <si>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</si>
  <si>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</si>
  <si>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</si>
  <si>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</si>
  <si>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</si>
  <si>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</si>
  <si>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</si>
  <si>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</si>
  <si>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</si>
  <si>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</si>
  <si>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</si>
  <si>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</si>
  <si>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</si>
  <si>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</si>
  <si>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</si>
  <si>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</si>
  <si>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</si>
  <si>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</si>
  <si>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</si>
  <si>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</si>
  <si>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</si>
  <si>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</si>
  <si>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</si>
  <si>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</si>
  <si>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</si>
  <si>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</si>
  <si>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</si>
  <si>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</si>
  <si>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</si>
  <si>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</si>
  <si>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</si>
  <si>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</si>
  <si>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</si>
  <si>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</si>
  <si>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</si>
  <si>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</si>
  <si>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</si>
  <si>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</si>
  <si>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</si>
  <si>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</si>
  <si>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</si>
  <si>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</si>
  <si>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</si>
  <si>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</si>
  <si>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</si>
  <si>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</si>
  <si>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</si>
  <si>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</si>
  <si>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</si>
  <si>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</si>
  <si>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</si>
  <si>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</si>
  <si>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</si>
  <si>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</si>
  <si>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</si>
  <si>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</si>
  <si>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</si>
  <si>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</si>
  <si>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</si>
  <si>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</si>
  <si>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</si>
  <si>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</si>
  <si>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</si>
  <si>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</si>
  <si>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</si>
  <si>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</si>
  <si>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</si>
  <si>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</si>
  <si>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</si>
  <si>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</si>
  <si>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</si>
  <si>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</si>
  <si>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</si>
  <si>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</si>
  <si>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</si>
  <si>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</si>
  <si>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</si>
  <si>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</si>
  <si>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</si>
  <si>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</si>
  <si>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</si>
  <si>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</si>
  <si>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</si>
  <si>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</si>
  <si>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</si>
  <si>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</si>
  <si>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</si>
  <si>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</si>
  <si>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</si>
  <si>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</si>
  <si>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</si>
  <si>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</si>
  <si>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</si>
  <si>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</si>
  <si>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</si>
  <si>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</si>
  <si>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</si>
  <si>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</si>
  <si>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</si>
  <si>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</si>
  <si>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</si>
  <si>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</si>
  <si>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</si>
  <si>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</si>
  <si>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</si>
  <si>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</si>
  <si>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</si>
  <si>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</si>
  <si>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</si>
  <si>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</si>
  <si>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</si>
  <si>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</si>
  <si>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</si>
  <si>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</si>
  <si>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</si>
  <si>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</si>
  <si>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</si>
  <si>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</si>
  <si>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</si>
  <si>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</si>
  <si>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</si>
  <si>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</si>
  <si>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</si>
  <si>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</si>
  <si>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</si>
  <si>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</si>
  <si>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</si>
  <si>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</si>
  <si>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</si>
  <si>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</si>
  <si>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</si>
  <si>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</si>
  <si>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</si>
  <si>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</si>
  <si>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</si>
  <si>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</si>
  <si>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</si>
  <si>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</si>
  <si>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</si>
  <si>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</si>
  <si>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</si>
  <si>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</si>
  <si>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</si>
  <si>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</si>
  <si>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</si>
  <si>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</si>
  <si>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</si>
  <si>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</si>
  <si>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</si>
  <si>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</si>
  <si>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</si>
  <si>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</si>
  <si>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</si>
  <si>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</si>
  <si>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</si>
  <si>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</si>
  <si>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</si>
  <si>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</si>
  <si>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</si>
  <si>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</si>
  <si>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</si>
  <si>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</si>
  <si>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</si>
  <si>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</si>
  <si>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</si>
  <si>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</si>
  <si>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</si>
  <si>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</si>
  <si>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</si>
  <si>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</si>
  <si>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</si>
  <si>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</si>
  <si>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</si>
  <si>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</si>
  <si>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</si>
  <si>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</si>
  <si>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</si>
  <si>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</si>
  <si>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</si>
  <si>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</si>
  <si>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</si>
  <si>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</si>
  <si>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</si>
  <si>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</si>
  <si>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</si>
  <si>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</si>
  <si>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</si>
  <si>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</si>
  <si>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</si>
  <si>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</si>
  <si>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</si>
  <si>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</si>
  <si>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</si>
  <si>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</si>
  <si>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</si>
  <si>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</si>
  <si>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</si>
  <si>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</si>
  <si>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</si>
  <si>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</si>
  <si>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</si>
  <si>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</si>
  <si>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</si>
  <si>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</si>
  <si>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</si>
  <si>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</si>
  <si>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</si>
  <si>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</si>
  <si>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</si>
  <si>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</si>
  <si>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</si>
  <si>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</si>
  <si>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</si>
  <si>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</si>
  <si>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</si>
  <si>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</si>
  <si>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</si>
  <si>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</si>
  <si>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</si>
  <si>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</si>
  <si>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</si>
  <si>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</si>
  <si>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</si>
  <si>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</si>
  <si>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</si>
  <si>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</si>
  <si>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</si>
  <si>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</si>
  <si>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</si>
  <si>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</si>
  <si>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</si>
  <si>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</si>
  <si>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</si>
  <si>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</si>
  <si>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</si>
  <si>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</si>
  <si>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</si>
  <si>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</si>
  <si>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</si>
  <si>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</si>
  <si>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</si>
  <si>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</si>
  <si>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</si>
  <si>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</si>
  <si>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</si>
  <si>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</si>
  <si>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</si>
  <si>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</si>
  <si>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</si>
  <si>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</si>
  <si>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</si>
  <si>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</si>
  <si>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</si>
  <si>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</si>
  <si>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</si>
  <si>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</si>
  <si>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</si>
  <si>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</si>
  <si>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</si>
  <si>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</si>
  <si>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</si>
  <si>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</si>
  <si>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</si>
  <si>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</si>
  <si>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</si>
  <si>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</si>
  <si>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</si>
  <si>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</si>
  <si>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</si>
  <si>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</si>
  <si>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</si>
  <si>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</si>
  <si>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</si>
  <si>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</si>
  <si>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</si>
  <si>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</si>
  <si>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</si>
  <si>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</si>
  <si>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</si>
  <si>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</si>
  <si>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</si>
  <si>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</si>
  <si>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</si>
  <si>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</si>
  <si>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</si>
  <si>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</si>
  <si>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</si>
  <si>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</si>
  <si>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</si>
  <si>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</si>
  <si>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</si>
  <si>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</si>
  <si>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</si>
  <si>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</si>
  <si>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</si>
  <si>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</si>
  <si>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</si>
  <si>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</si>
  <si>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</si>
  <si>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</si>
  <si>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</si>
  <si>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</si>
  <si>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</si>
  <si>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</si>
  <si>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</si>
  <si>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</si>
  <si>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</si>
  <si>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</si>
  <si>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</si>
  <si>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</si>
  <si>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</si>
  <si>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</si>
  <si>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</si>
  <si>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</si>
  <si>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</si>
  <si>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</si>
  <si>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</si>
  <si>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</si>
  <si>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</si>
  <si>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</si>
  <si>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</si>
  <si>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</si>
  <si>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</si>
  <si>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</si>
  <si>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</si>
  <si>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</si>
  <si>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</si>
  <si>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</si>
  <si>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</si>
  <si>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</si>
  <si>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</si>
  <si>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</si>
  <si>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</si>
  <si>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</si>
  <si>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</si>
  <si>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</si>
  <si>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</si>
  <si>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</si>
  <si>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</si>
  <si>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</si>
  <si>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</si>
  <si>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</si>
  <si>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</si>
  <si>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</si>
  <si>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</si>
  <si>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</si>
  <si>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</si>
  <si>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</si>
  <si>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</si>
  <si>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</si>
  <si>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</si>
  <si>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</si>
  <si>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</si>
  <si>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</si>
  <si>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</si>
  <si>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</si>
  <si>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</si>
  <si>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</si>
  <si>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</si>
  <si>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</si>
  <si>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</si>
  <si>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</si>
  <si>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</si>
  <si>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</si>
  <si>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</si>
  <si>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</si>
  <si>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</si>
  <si>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</si>
  <si>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</si>
  <si>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</si>
  <si>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</si>
  <si>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</si>
  <si>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</si>
  <si>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</si>
  <si>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</si>
  <si>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</si>
  <si>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</si>
  <si>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</si>
  <si>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</si>
  <si>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</si>
  <si>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</si>
  <si>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</si>
  <si>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</si>
  <si>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</si>
  <si>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</si>
  <si>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</si>
  <si>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</si>
  <si>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</si>
  <si>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</si>
  <si>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</si>
  <si>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</si>
  <si>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</si>
  <si>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</si>
  <si>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</si>
  <si>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</si>
  <si>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</si>
  <si>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</si>
  <si>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</si>
  <si>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</si>
  <si>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</si>
  <si>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</si>
  <si>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</si>
  <si>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</si>
  <si>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</si>
  <si>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</si>
  <si>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</si>
  <si>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</si>
  <si>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</si>
  <si>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</si>
  <si>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</si>
  <si>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</si>
  <si>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</si>
  <si>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</si>
  <si>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</si>
  <si>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</si>
  <si>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</si>
  <si>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</si>
  <si>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</si>
  <si>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</si>
  <si>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</si>
  <si>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</si>
  <si>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</si>
  <si>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</si>
  <si>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</si>
  <si>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</si>
  <si>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</si>
  <si>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</si>
  <si>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</si>
  <si>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</si>
  <si>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</si>
  <si>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</si>
  <si>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</si>
  <si>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</si>
  <si>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</si>
  <si>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</si>
  <si>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</si>
  <si>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</si>
  <si>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</si>
  <si>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</si>
  <si>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</si>
  <si>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</si>
  <si>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</si>
  <si>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</si>
  <si>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</si>
  <si>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</si>
  <si>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</si>
  <si>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</si>
  <si>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</si>
  <si>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</si>
  <si>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</si>
  <si>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</si>
  <si>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</si>
  <si>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</si>
  <si>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</si>
  <si>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</si>
  <si>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</si>
  <si>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</si>
  <si>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</si>
  <si>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</si>
  <si>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</si>
  <si>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</si>
  <si>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</si>
  <si>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</si>
  <si>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</si>
  <si>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</si>
  <si>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</si>
  <si>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</si>
  <si>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</si>
  <si>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</si>
  <si>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</si>
  <si>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</si>
  <si>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</si>
  <si>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</si>
  <si>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</si>
  <si>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</si>
  <si>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</si>
  <si>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</si>
  <si>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</si>
  <si>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</si>
  <si>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</si>
  <si>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</si>
  <si>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</si>
  <si>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</si>
  <si>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</si>
  <si>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</si>
  <si>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</si>
  <si>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</si>
  <si>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</si>
  <si>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</si>
  <si>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</si>
  <si>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</si>
  <si>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</si>
  <si>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</si>
  <si>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</si>
  <si>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</si>
  <si>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</si>
  <si>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</si>
  <si>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</si>
  <si>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</si>
  <si>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</si>
  <si>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</si>
  <si>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</si>
  <si>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</si>
  <si>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</si>
  <si>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</si>
  <si>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</si>
  <si>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</si>
  <si>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</si>
  <si>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</si>
  <si>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</si>
  <si>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</si>
  <si>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</si>
  <si>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</si>
  <si>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</si>
  <si>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</si>
  <si>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</si>
  <si>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</si>
  <si>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</si>
  <si>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</si>
  <si>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</si>
  <si>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</si>
  <si>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</si>
  <si>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</si>
  <si>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</si>
  <si>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</si>
  <si>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</si>
  <si>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</si>
  <si>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</si>
  <si>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</si>
  <si>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</si>
  <si>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</si>
  <si>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</si>
  <si>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</si>
  <si>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</si>
  <si>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</si>
  <si>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</si>
  <si>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</si>
  <si>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</si>
  <si>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</si>
  <si>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</si>
  <si>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</si>
  <si>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</si>
  <si>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</si>
  <si>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</si>
  <si>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</si>
  <si>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</si>
  <si>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</si>
  <si>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</si>
  <si>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</si>
  <si>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</si>
  <si>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</si>
  <si>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</si>
  <si>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</si>
  <si>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</si>
  <si>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</si>
  <si>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</si>
  <si>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</si>
  <si>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</si>
  <si>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</si>
  <si>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</si>
  <si>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</si>
  <si>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</si>
  <si>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</si>
  <si>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</si>
  <si>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</si>
  <si>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</si>
  <si>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</si>
  <si>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</si>
  <si>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</si>
  <si>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</si>
  <si>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</si>
  <si>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</si>
  <si>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</si>
  <si>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</si>
  <si>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</si>
  <si>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</si>
  <si>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</si>
  <si>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</si>
  <si>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</si>
  <si>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</si>
  <si>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</si>
  <si>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</si>
  <si>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</si>
  <si>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</si>
  <si>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</si>
  <si>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</si>
  <si>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</si>
  <si>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</si>
  <si>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</si>
  <si>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</si>
  <si>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</si>
  <si>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</si>
  <si>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</si>
  <si>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</si>
  <si>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</si>
  <si>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</si>
  <si>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</si>
  <si>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</si>
  <si>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</si>
  <si>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</si>
  <si>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</si>
  <si>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</si>
  <si>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</si>
  <si>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</si>
  <si>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</si>
  <si>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</si>
  <si>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</si>
  <si>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</si>
  <si>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</si>
  <si>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</si>
  <si>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</si>
  <si>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</si>
  <si>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</si>
  <si>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</si>
  <si>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</si>
  <si>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</si>
  <si>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</si>
  <si>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</si>
  <si>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</si>
  <si>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</si>
  <si>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</si>
  <si>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</si>
  <si>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</si>
  <si>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</si>
  <si>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</si>
  <si>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</si>
  <si>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</si>
  <si>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</si>
  <si>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</si>
  <si>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</si>
  <si>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</si>
  <si>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</si>
  <si>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</si>
  <si>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</si>
  <si>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</si>
  <si>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</si>
  <si>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</si>
  <si>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</si>
  <si>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</si>
  <si>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</si>
  <si>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</si>
  <si>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</si>
  <si>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</si>
  <si>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</si>
  <si>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</si>
  <si>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</si>
  <si>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</si>
  <si>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</si>
  <si>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</si>
  <si>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</si>
  <si>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</si>
  <si>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</si>
  <si>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</si>
  <si>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</si>
  <si>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</si>
  <si>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</si>
  <si>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</si>
  <si>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</si>
  <si>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</si>
  <si>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</si>
  <si>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</si>
  <si>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</si>
  <si>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</si>
  <si>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</si>
  <si>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</si>
  <si>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</si>
  <si>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</si>
  <si>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</si>
  <si>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</si>
  <si>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</si>
  <si>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</si>
  <si>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</si>
  <si>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</si>
  <si>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</si>
  <si>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</si>
  <si>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</si>
  <si>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</si>
  <si>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</si>
  <si>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</si>
  <si>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</si>
  <si>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</si>
  <si>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</si>
  <si>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</si>
  <si>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</si>
  <si>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</si>
  <si>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</si>
  <si>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</si>
  <si>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</si>
  <si>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</si>
  <si>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</si>
  <si>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</si>
  <si>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</si>
  <si>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</si>
  <si>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</si>
  <si>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</si>
  <si>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</si>
  <si>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</si>
  <si>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</si>
  <si>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</si>
  <si>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</si>
  <si>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</si>
  <si>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</si>
  <si>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</si>
  <si>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</si>
  <si>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</si>
  <si>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</si>
  <si>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</si>
  <si>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</si>
  <si>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</si>
  <si>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</si>
  <si>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</si>
  <si>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</si>
  <si>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</si>
  <si>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</si>
  <si>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</si>
  <si>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</si>
  <si>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</si>
  <si>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</si>
  <si>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</si>
  <si>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</si>
  <si>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</si>
  <si>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</si>
  <si>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</si>
  <si>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</si>
  <si>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</si>
  <si>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</si>
  <si>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</si>
  <si>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</si>
  <si>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</si>
  <si>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</si>
  <si>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</si>
  <si>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</si>
  <si>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</si>
  <si>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</si>
  <si>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</si>
  <si>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</si>
  <si>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</si>
  <si>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</si>
  <si>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</si>
  <si>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</si>
  <si>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</si>
  <si>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</si>
  <si>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</si>
  <si>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</si>
  <si>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</si>
  <si>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</si>
  <si>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</si>
  <si>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</si>
  <si>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</si>
  <si>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</si>
  <si>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</si>
  <si>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</si>
  <si>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</si>
  <si>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</si>
  <si>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</si>
  <si>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</si>
  <si>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</si>
  <si>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</si>
  <si>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</si>
  <si>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</si>
  <si>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</si>
  <si>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</si>
  <si>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</si>
  <si>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</si>
  <si>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</si>
  <si>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</si>
  <si>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</si>
  <si>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</si>
  <si>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</si>
  <si>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</si>
  <si>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</si>
  <si>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</si>
  <si>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</si>
  <si>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</si>
  <si>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</si>
  <si>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</si>
  <si>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</si>
  <si>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</si>
  <si>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</si>
  <si>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</si>
  <si>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</si>
  <si>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</si>
  <si>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</si>
  <si>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</si>
  <si>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</si>
  <si>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</si>
  <si>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</si>
  <si>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</si>
  <si>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</si>
  <si>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</si>
  <si>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</si>
  <si>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</si>
  <si>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</si>
  <si>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</si>
  <si>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</si>
  <si>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</si>
  <si>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</si>
  <si>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</si>
  <si>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</si>
  <si>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</si>
  <si>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</si>
  <si>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</si>
  <si>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</si>
  <si>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</si>
  <si>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</si>
  <si>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</si>
  <si>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</si>
  <si>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</si>
  <si>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</si>
  <si>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</si>
  <si>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</si>
  <si>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</si>
  <si>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</si>
  <si>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</si>
  <si>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</si>
  <si>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</si>
  <si>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</si>
  <si>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</si>
  <si>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</si>
  <si>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</si>
  <si>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</si>
  <si>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</si>
  <si>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</si>
  <si>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</si>
  <si>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</si>
  <si>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</si>
  <si>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</si>
  <si>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</si>
  <si>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</si>
  <si>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</si>
  <si>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</si>
  <si>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</si>
  <si>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</si>
  <si>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</si>
  <si>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</si>
  <si>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</si>
  <si>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</si>
  <si>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</si>
  <si>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</si>
  <si>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</si>
  <si>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</si>
  <si>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</si>
  <si>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</si>
  <si>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</si>
  <si>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</si>
  <si>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</si>
  <si>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</si>
  <si>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</si>
  <si>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</si>
  <si>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</si>
  <si>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</si>
  <si>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</si>
  <si>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</si>
  <si>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</si>
  <si>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</si>
  <si>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</si>
  <si>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</si>
  <si>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</si>
  <si>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</si>
  <si>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</si>
  <si>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</si>
  <si>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</si>
  <si>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</si>
  <si>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</si>
  <si>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</si>
  <si>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</si>
  <si>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</si>
  <si>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</si>
  <si>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</si>
  <si>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</si>
  <si>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</si>
  <si>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</si>
  <si>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</si>
  <si>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</si>
  <si>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</si>
  <si>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</si>
  <si>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</si>
  <si>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</si>
  <si>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</si>
  <si>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</si>
  <si>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</si>
  <si>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</si>
  <si>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</si>
  <si>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</si>
  <si>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</si>
  <si>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</si>
  <si>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</si>
  <si>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</si>
  <si>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</si>
  <si>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</si>
  <si>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</si>
  <si>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</si>
  <si>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</si>
  <si>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</si>
  <si>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</si>
  <si>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</si>
  <si>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</si>
  <si>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</si>
  <si>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</si>
  <si>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</si>
  <si>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</si>
  <si>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</si>
  <si>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</si>
  <si>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</si>
  <si>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</si>
  <si>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</si>
  <si>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</si>
  <si>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</si>
  <si>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</si>
  <si>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</si>
  <si>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</si>
  <si>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</si>
  <si>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</si>
  <si>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</si>
  <si>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</si>
  <si>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</si>
  <si>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</si>
  <si>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</si>
  <si>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</si>
  <si>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</si>
  <si>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</si>
  <si>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</si>
  <si>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</si>
  <si>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</si>
  <si>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</si>
  <si>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</si>
  <si>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</si>
  <si>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</si>
  <si>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</si>
  <si>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</si>
  <si>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</si>
  <si>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</si>
  <si>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</si>
  <si>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</si>
  <si>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</si>
  <si>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</si>
  <si>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</si>
  <si>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</si>
  <si>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</si>
  <si>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</si>
  <si>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</si>
  <si>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</si>
  <si>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</si>
  <si>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</si>
  <si>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</si>
  <si>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</si>
  <si>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</si>
  <si>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</si>
  <si>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</si>
  <si>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</si>
  <si>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</si>
  <si>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</si>
  <si>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</si>
  <si>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</si>
  <si>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</si>
  <si>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</si>
  <si>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</si>
  <si>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</si>
  <si>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</si>
  <si>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</si>
  <si>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</si>
  <si>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</si>
  <si>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</si>
  <si>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</si>
  <si>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</si>
  <si>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</si>
  <si>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</si>
  <si>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</si>
  <si>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</si>
  <si>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</si>
  <si>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</si>
  <si>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</si>
  <si>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</si>
  <si>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</si>
  <si>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</si>
  <si>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</si>
  <si>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</si>
  <si>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</si>
  <si>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</si>
  <si>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</si>
  <si>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</si>
  <si>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</si>
  <si>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</si>
  <si>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</si>
  <si>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</si>
  <si>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</si>
  <si>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</si>
  <si>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</si>
  <si>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</si>
  <si>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</si>
  <si>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</si>
  <si>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</si>
  <si>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</si>
  <si>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</si>
  <si>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</si>
  <si>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</si>
  <si>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</si>
  <si>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</si>
  <si>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</si>
  <si>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</si>
  <si>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</si>
  <si>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</si>
  <si>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</si>
  <si>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</si>
  <si>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</si>
  <si>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</si>
  <si>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</si>
  <si>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</si>
  <si>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</si>
  <si>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</si>
  <si>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</si>
  <si>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</si>
  <si>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</si>
  <si>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</si>
  <si>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</si>
  <si>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</si>
  <si>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</si>
  <si>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</si>
  <si>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</si>
  <si>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</si>
  <si>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</si>
  <si>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</si>
  <si>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</si>
  <si>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</si>
  <si>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</si>
  <si>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</si>
  <si>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</si>
  <si>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</si>
  <si>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</si>
  <si>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</si>
  <si>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</si>
  <si>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</si>
  <si>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</si>
  <si>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</si>
  <si>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</si>
  <si>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</si>
  <si>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</si>
  <si>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</si>
  <si>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</si>
  <si>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</si>
  <si>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</si>
  <si>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</si>
  <si>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</si>
  <si>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</si>
  <si>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</si>
  <si>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</si>
  <si>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</si>
  <si>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</si>
  <si>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</si>
  <si>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</si>
  <si>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</si>
  <si>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</si>
  <si>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</si>
  <si>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</si>
  <si>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</si>
  <si>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</si>
  <si>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</si>
  <si>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</si>
  <si>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</si>
  <si>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</si>
  <si>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</si>
  <si>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</si>
  <si>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</si>
  <si>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</si>
  <si>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</si>
  <si>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</si>
  <si>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</si>
  <si>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</si>
  <si>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</si>
  <si>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</si>
  <si>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</si>
  <si>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</si>
  <si>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</si>
  <si>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</si>
  <si>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</si>
  <si>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</si>
  <si>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</si>
  <si>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</si>
  <si>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</si>
  <si>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</si>
  <si>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</si>
  <si>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</si>
  <si>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</si>
  <si>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</si>
  <si>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</si>
  <si>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</si>
  <si>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</si>
  <si>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</si>
  <si>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</si>
  <si>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</si>
  <si>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</si>
  <si>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</si>
  <si>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</si>
  <si>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</si>
  <si>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</si>
  <si>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</si>
  <si>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</si>
  <si>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</si>
  <si>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</si>
  <si>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</si>
  <si>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</si>
  <si>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</si>
  <si>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</si>
  <si>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</si>
  <si>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</si>
  <si>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</si>
  <si>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</si>
  <si>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</si>
  <si>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</si>
  <si>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</si>
  <si>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</si>
  <si>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</si>
  <si>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</si>
  <si>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</si>
  <si>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</si>
  <si>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</si>
  <si>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</si>
  <si>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</si>
  <si>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</si>
  <si>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</si>
  <si>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</si>
  <si>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</si>
  <si>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</si>
  <si>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</si>
  <si>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</si>
  <si>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</si>
  <si>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</si>
  <si>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</si>
  <si>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</si>
  <si>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</si>
  <si>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</si>
  <si>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</si>
  <si>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</si>
  <si>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</si>
  <si>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</si>
  <si>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</si>
  <si>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</si>
  <si>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</si>
  <si>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</si>
  <si>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</si>
  <si>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</si>
  <si>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</si>
  <si>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</si>
  <si>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</si>
  <si>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</si>
  <si>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</si>
  <si>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</si>
  <si>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</si>
  <si>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</si>
  <si>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</si>
  <si>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</si>
  <si>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</si>
  <si>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</si>
  <si>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</si>
  <si>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</si>
  <si>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</si>
  <si>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</si>
  <si>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</si>
  <si>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</si>
  <si>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</si>
  <si>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</si>
  <si>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</si>
  <si>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</si>
  <si>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</si>
  <si>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</si>
  <si>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</si>
  <si>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</si>
  <si>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</si>
  <si>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</si>
  <si>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</si>
  <si>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</si>
  <si>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</si>
  <si>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</si>
  <si>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</si>
  <si>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</si>
  <si>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</si>
  <si>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</si>
  <si>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</si>
  <si>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</si>
  <si>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</si>
  <si>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</si>
  <si>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</si>
  <si>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</si>
  <si>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</si>
  <si>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</si>
  <si>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</si>
  <si>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</si>
  <si>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</si>
  <si>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</si>
  <si>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</si>
  <si>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</si>
  <si>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</si>
  <si>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</si>
  <si>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</si>
  <si>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</si>
  <si>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</si>
  <si>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</si>
  <si>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</si>
  <si>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</si>
  <si>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</si>
  <si>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</si>
  <si>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</si>
  <si>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</si>
  <si>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</si>
  <si>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</si>
  <si>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</si>
  <si>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</si>
  <si>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</si>
  <si>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</si>
  <si>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</si>
  <si>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</si>
  <si>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</si>
  <si>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</si>
  <si>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</si>
  <si>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</si>
  <si>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</si>
  <si>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</si>
  <si>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</si>
  <si>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</si>
  <si>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</si>
  <si>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</si>
  <si>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</si>
  <si>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</si>
  <si>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</si>
  <si>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</si>
  <si>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</si>
  <si>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</si>
  <si>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</si>
  <si>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</si>
  <si>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</si>
  <si>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</si>
  <si>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</si>
  <si>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</si>
  <si>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</si>
  <si>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</si>
  <si>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</si>
  <si>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</si>
  <si>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</si>
  <si>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</si>
  <si>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</si>
  <si>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</si>
  <si>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</si>
  <si>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</si>
  <si>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</si>
  <si>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</si>
  <si>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</si>
  <si>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</si>
  <si>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</si>
  <si>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</si>
  <si>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</si>
  <si>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</si>
  <si>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</si>
  <si>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</si>
  <si>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</si>
  <si>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</si>
  <si>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</si>
  <si>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</si>
  <si>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</si>
  <si>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</si>
  <si>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</si>
  <si>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</si>
  <si>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</si>
  <si>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</si>
  <si>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</si>
  <si>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</si>
  <si>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</si>
  <si>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</si>
  <si>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</si>
  <si>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</si>
  <si>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</si>
  <si>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</si>
  <si>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</si>
  <si>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</si>
  <si>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</si>
  <si>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</si>
  <si>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</si>
  <si>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</si>
  <si>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</si>
  <si>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</si>
  <si>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</si>
  <si>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</si>
  <si>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</si>
  <si>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</si>
  <si>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</si>
  <si>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</si>
  <si>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</si>
  <si>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</si>
  <si>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</si>
  <si>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</si>
  <si>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</si>
  <si>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</si>
  <si>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</si>
  <si>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</si>
  <si>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</si>
  <si>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</si>
  <si>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</si>
  <si>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</si>
  <si>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</si>
  <si>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</si>
  <si>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</si>
  <si>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</si>
  <si>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</si>
  <si>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</si>
  <si>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</si>
  <si>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</si>
  <si>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</si>
  <si>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</si>
  <si>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</si>
  <si>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</si>
  <si>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</si>
  <si>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</si>
  <si>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</si>
  <si>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</si>
  <si>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</si>
  <si>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</si>
  <si>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</si>
  <si>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</si>
  <si>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</si>
  <si>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</si>
  <si>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</si>
  <si>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</si>
  <si>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</si>
  <si>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</si>
  <si>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</si>
  <si>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</si>
  <si>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</si>
  <si>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</si>
  <si>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</si>
  <si>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</si>
  <si>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</si>
  <si>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</si>
  <si>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</si>
  <si>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</si>
  <si>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</si>
  <si>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</si>
  <si>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</si>
  <si>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</si>
  <si>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</si>
  <si>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</si>
  <si>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</si>
  <si>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</si>
  <si>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</si>
  <si>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</si>
  <si>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</si>
  <si>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</si>
  <si>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</si>
  <si>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</si>
  <si>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</si>
  <si>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</si>
  <si>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</si>
  <si>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</si>
  <si>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</si>
  <si>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</si>
  <si>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</si>
  <si>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</si>
  <si>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</si>
  <si>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</si>
  <si>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</si>
  <si>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</si>
  <si>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</si>
  <si>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</si>
  <si>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</si>
  <si>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</si>
  <si>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</si>
  <si>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</si>
  <si>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</si>
  <si>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</si>
  <si>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</si>
  <si>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</si>
  <si>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</si>
  <si>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</si>
  <si>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</si>
  <si>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</si>
  <si>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</si>
  <si>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</si>
  <si>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</si>
  <si>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</si>
  <si>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</si>
  <si>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</si>
  <si>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</si>
  <si>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</si>
  <si>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</si>
  <si>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</si>
  <si>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</si>
  <si>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</si>
  <si>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</si>
  <si>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</si>
  <si>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</si>
  <si>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</si>
  <si>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</si>
  <si>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</si>
  <si>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</si>
  <si>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</si>
  <si>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</si>
  <si>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</si>
  <si>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</si>
  <si>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</si>
  <si>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</si>
  <si>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</si>
  <si>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</si>
  <si>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</si>
  <si>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</si>
  <si>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</si>
  <si>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</si>
  <si>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</si>
  <si>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</si>
  <si>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</si>
  <si>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</si>
  <si>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</si>
  <si>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</si>
  <si>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</si>
  <si>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</si>
  <si>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</si>
  <si>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</si>
  <si>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</si>
  <si>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</si>
  <si>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</si>
  <si>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</si>
  <si>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</si>
  <si>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</si>
  <si>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</si>
  <si>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</si>
  <si>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</si>
  <si>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</si>
  <si>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</si>
  <si>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</si>
  <si>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</si>
  <si>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</si>
  <si>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</si>
  <si>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</si>
  <si>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</si>
  <si>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</si>
  <si>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</si>
  <si>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</si>
  <si>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</si>
  <si>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</si>
  <si>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</si>
  <si>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</si>
  <si>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</si>
  <si>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</si>
  <si>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</si>
  <si>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</si>
  <si>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</si>
  <si>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</si>
  <si>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</si>
  <si>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</si>
  <si>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</si>
  <si>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</si>
  <si>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</si>
  <si>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</si>
  <si>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</si>
  <si>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</si>
  <si>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</si>
  <si>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</si>
  <si>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</si>
  <si>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</si>
  <si>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</si>
  <si>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</si>
  <si>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</si>
  <si>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</si>
  <si>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</si>
  <si>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</si>
  <si>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</si>
  <si>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</si>
  <si>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</si>
  <si>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</si>
  <si>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</si>
  <si>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</si>
  <si>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</si>
  <si>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</si>
  <si>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</si>
  <si>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</si>
  <si>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</si>
  <si>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</si>
  <si>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</si>
  <si>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</si>
  <si>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</si>
  <si>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</si>
  <si>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</si>
  <si>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</si>
  <si>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</si>
  <si>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</si>
  <si>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</si>
  <si>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</si>
  <si>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</si>
  <si>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</si>
  <si>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</si>
  <si>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</si>
  <si>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</si>
  <si>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</si>
  <si>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</si>
  <si>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</si>
  <si>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</si>
  <si>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</si>
  <si>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</si>
  <si>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</si>
  <si>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</si>
  <si>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</si>
  <si>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</si>
  <si>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</si>
  <si>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</si>
  <si>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</si>
  <si>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</si>
  <si>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</si>
  <si>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</si>
  <si>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</si>
  <si>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</si>
  <si>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</si>
  <si>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</si>
  <si>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</si>
  <si>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</si>
  <si>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</si>
  <si>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</si>
  <si>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</si>
  <si>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</si>
  <si>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</si>
  <si>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</si>
  <si>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</si>
  <si>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</si>
  <si>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</si>
  <si>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</si>
  <si>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</si>
  <si>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</si>
  <si>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</si>
  <si>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</si>
  <si>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</si>
  <si>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</si>
  <si>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</si>
  <si>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</si>
  <si>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</si>
  <si>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</si>
  <si>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</si>
  <si>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</si>
  <si>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</si>
  <si>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</si>
  <si>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</si>
  <si>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</si>
  <si>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</si>
  <si>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</si>
  <si>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</si>
  <si>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</si>
  <si>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</si>
  <si>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</si>
  <si>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</si>
  <si>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</si>
  <si>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</si>
  <si>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</si>
  <si>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</si>
  <si>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</si>
  <si>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</si>
  <si>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</si>
  <si>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</si>
  <si>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</si>
  <si>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</si>
  <si>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</si>
  <si>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</si>
  <si>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</si>
  <si>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</si>
  <si>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</si>
  <si>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</si>
  <si>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</si>
  <si>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</si>
  <si>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</si>
  <si>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</si>
  <si>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</si>
  <si>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</si>
  <si>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</si>
  <si>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</si>
  <si>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</si>
  <si>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</si>
  <si>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</si>
  <si>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</si>
  <si>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</si>
  <si>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</si>
  <si>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</si>
  <si>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</si>
  <si>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</si>
  <si>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</si>
  <si>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</si>
  <si>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</si>
  <si>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</si>
  <si>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</si>
  <si>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</si>
  <si>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</si>
  <si>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</si>
  <si>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</si>
  <si>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</si>
  <si>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</si>
  <si>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</si>
  <si>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</si>
  <si>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</si>
  <si>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</si>
  <si>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</si>
  <si>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</si>
  <si>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</si>
  <si>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</si>
  <si>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</si>
  <si>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</si>
  <si>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</si>
  <si>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</si>
  <si>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</si>
  <si>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</si>
  <si>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</si>
  <si>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</si>
  <si>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</si>
  <si>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</si>
  <si>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</si>
  <si>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</si>
  <si>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</si>
  <si>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</si>
  <si>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</si>
  <si>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</si>
  <si>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</si>
  <si>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</si>
  <si>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</si>
  <si>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</si>
  <si>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</si>
  <si>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</si>
  <si>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</si>
  <si>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</si>
  <si>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</si>
  <si>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</si>
  <si>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</si>
  <si>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</si>
  <si>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</si>
  <si>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</si>
  <si>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</si>
  <si>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</si>
  <si>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</si>
  <si>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</si>
  <si>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</si>
  <si>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</si>
  <si>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</si>
  <si>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</si>
  <si>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</si>
  <si>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</si>
  <si>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</si>
  <si>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</si>
  <si>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</si>
  <si>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</si>
  <si>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</si>
  <si>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</si>
  <si>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</si>
  <si>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</si>
  <si>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</si>
  <si>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</si>
  <si>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</si>
  <si>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</si>
  <si>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</si>
  <si>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</si>
  <si>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</si>
  <si>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</si>
  <si>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</si>
  <si>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</si>
  <si>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</si>
  <si>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</si>
  <si>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</si>
  <si>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</si>
  <si>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</si>
  <si>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</si>
  <si>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</si>
  <si>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</si>
  <si>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</si>
  <si>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</si>
  <si>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</si>
  <si>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</si>
  <si>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</si>
  <si>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</si>
  <si>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</si>
  <si>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</si>
  <si>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</si>
  <si>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</si>
  <si>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</si>
  <si>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</si>
  <si>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</si>
  <si>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</si>
  <si>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</si>
  <si>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</si>
  <si>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</si>
  <si>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</si>
  <si>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</si>
  <si>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</si>
  <si>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</si>
  <si>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</si>
  <si>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</si>
  <si>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</si>
  <si>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</si>
  <si>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</si>
  <si>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</si>
  <si>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</si>
  <si>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</si>
  <si>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</si>
  <si>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</si>
  <si>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</si>
  <si>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</si>
  <si>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</si>
  <si>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</si>
  <si>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</si>
  <si>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</si>
  <si>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</si>
  <si>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</si>
  <si>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</si>
  <si>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</si>
  <si>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</si>
  <si>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</si>
  <si>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</si>
  <si>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</si>
  <si>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</si>
  <si>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</si>
  <si>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</si>
  <si>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</si>
  <si>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</si>
  <si>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</si>
  <si>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</si>
  <si>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</si>
  <si>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</si>
  <si>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</si>
  <si>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</si>
  <si>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</si>
  <si>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</si>
  <si>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</si>
  <si>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</si>
  <si>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</si>
  <si>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</si>
  <si>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</si>
  <si>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</si>
  <si>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</si>
  <si>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</si>
  <si>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</si>
  <si>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</si>
  <si>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</si>
  <si>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</si>
  <si>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</si>
  <si>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</si>
  <si>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</si>
  <si>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</si>
  <si>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</si>
  <si>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</si>
  <si>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</si>
  <si>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</si>
  <si>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</si>
  <si>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</si>
  <si>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</si>
  <si>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</si>
  <si>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</si>
  <si>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</si>
  <si>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</si>
  <si>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</si>
  <si>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</si>
  <si>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</si>
  <si>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</si>
  <si>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</si>
  <si>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</si>
  <si>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</si>
  <si>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</si>
  <si>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</si>
  <si>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</si>
  <si>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</si>
  <si>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</si>
  <si>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</si>
  <si>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</si>
  <si>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</si>
  <si>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</si>
  <si>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</si>
  <si>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</si>
  <si>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</si>
  <si>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</si>
  <si>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</si>
  <si>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</si>
  <si>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</si>
  <si>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</si>
  <si>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</si>
  <si>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</si>
  <si>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</si>
  <si>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</si>
  <si>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</si>
  <si>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</si>
  <si>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</si>
  <si>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</si>
  <si>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</si>
  <si>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</si>
  <si>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</si>
  <si>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</si>
  <si>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</si>
  <si>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</si>
  <si>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</si>
  <si>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</si>
  <si>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</si>
  <si>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</si>
  <si>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</si>
  <si>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</si>
  <si>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</si>
  <si>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</si>
  <si>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</si>
  <si>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</si>
  <si>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</si>
  <si>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</si>
  <si>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</si>
  <si>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</si>
  <si>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</si>
  <si>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</si>
  <si>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</si>
  <si>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</si>
  <si>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</si>
  <si>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</si>
  <si>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</si>
  <si>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</si>
  <si>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</si>
  <si>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</si>
  <si>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</si>
  <si>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</si>
  <si>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</si>
  <si>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</si>
  <si>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</si>
  <si>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</si>
  <si>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</si>
  <si>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</si>
  <si>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</si>
  <si>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</si>
  <si>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</si>
  <si>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</si>
  <si>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</si>
  <si>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</si>
  <si>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</si>
  <si>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</si>
  <si>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</si>
  <si>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</si>
  <si>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</si>
  <si>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</si>
  <si>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</si>
  <si>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</si>
  <si>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</si>
  <si>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</si>
  <si>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</si>
  <si>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</si>
  <si>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</si>
  <si>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</si>
  <si>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</si>
  <si>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</si>
  <si>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</si>
  <si>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</si>
  <si>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</si>
  <si>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</si>
  <si>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</si>
  <si>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</si>
  <si>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</si>
  <si>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</si>
  <si>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</si>
  <si>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</si>
  <si>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</si>
  <si>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</si>
  <si>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</si>
  <si>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</si>
  <si>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</si>
  <si>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</si>
  <si>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</si>
  <si>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</si>
  <si>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</si>
  <si>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</si>
  <si>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</si>
  <si>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</si>
  <si>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</si>
  <si>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</si>
  <si>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</si>
  <si>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</si>
  <si>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</si>
  <si>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</si>
  <si>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</si>
  <si>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</si>
  <si>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</si>
  <si>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</si>
  <si>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</si>
  <si>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</si>
  <si>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</si>
  <si>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</si>
  <si>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</si>
  <si>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</si>
  <si>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</si>
  <si>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</si>
  <si>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</si>
  <si>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</si>
  <si>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</si>
  <si>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</si>
  <si>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</si>
  <si>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</si>
  <si>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</si>
  <si>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</si>
  <si>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</si>
  <si>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</si>
  <si>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</si>
  <si>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</si>
  <si>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</si>
  <si>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</si>
  <si>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</si>
  <si>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</si>
  <si>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</si>
  <si>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</si>
  <si>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</si>
  <si>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</si>
  <si>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</si>
  <si>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</si>
  <si>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</si>
  <si>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</si>
  <si>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</si>
  <si>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</si>
  <si>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</si>
  <si>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</si>
  <si>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</si>
  <si>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</si>
  <si>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</si>
  <si>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</si>
  <si>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</si>
  <si>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</si>
  <si>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</si>
  <si>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</si>
  <si>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</si>
  <si>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</si>
  <si>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</si>
  <si>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</si>
  <si>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</si>
  <si>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</si>
  <si>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</si>
  <si>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</si>
  <si>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</si>
  <si>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</si>
  <si>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</si>
  <si>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</si>
  <si>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</si>
  <si>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</si>
  <si>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</si>
  <si>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</si>
  <si>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</si>
  <si>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</si>
  <si>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</si>
  <si>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</si>
  <si>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</si>
  <si>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</si>
  <si>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</si>
  <si>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</si>
  <si>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</si>
  <si>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</si>
  <si>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</si>
  <si>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</si>
  <si>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</si>
  <si>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</si>
  <si>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</si>
  <si>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</si>
  <si>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</si>
  <si>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</si>
  <si>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</si>
  <si>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</si>
  <si>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</si>
  <si>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</si>
  <si>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</si>
  <si>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</si>
  <si>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</si>
  <si>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</si>
  <si>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</si>
  <si>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</si>
  <si>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</si>
  <si>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</si>
  <si>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</si>
  <si>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</si>
  <si>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</si>
  <si>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</si>
  <si>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</si>
  <si>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</si>
  <si>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</si>
  <si>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</si>
  <si>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</si>
  <si>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</si>
  <si>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</si>
  <si>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</si>
  <si>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</si>
  <si>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</si>
  <si>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</si>
  <si>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</si>
  <si>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</si>
  <si>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</si>
  <si>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</si>
  <si>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</si>
  <si>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</si>
  <si>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</si>
  <si>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</si>
  <si>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</si>
  <si>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</si>
  <si>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</si>
  <si>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</si>
  <si>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</si>
  <si>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</si>
  <si>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</si>
  <si>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</si>
  <si>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</si>
  <si>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</si>
  <si>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</si>
  <si>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</si>
  <si>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</si>
  <si>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</si>
  <si>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</si>
  <si>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</si>
  <si>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</si>
  <si>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</si>
  <si>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</si>
  <si>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</si>
  <si>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</si>
  <si>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</si>
  <si>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</si>
  <si>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</si>
  <si>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</si>
  <si>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</si>
  <si>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</si>
  <si>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</si>
  <si>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</si>
  <si>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</si>
  <si>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</si>
  <si>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</si>
  <si>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</si>
  <si>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</si>
  <si>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</si>
  <si>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</si>
  <si>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</si>
  <si>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</si>
  <si>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</si>
  <si>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</si>
  <si>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</si>
  <si>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</si>
  <si>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</si>
  <si>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</si>
  <si>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</si>
  <si>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</si>
  <si>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</si>
  <si>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</si>
  <si>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</si>
  <si>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</si>
  <si>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</si>
  <si>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</si>
  <si>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</si>
  <si>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</si>
  <si>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</si>
  <si>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</si>
  <si>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</si>
  <si>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</si>
  <si>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</si>
  <si>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</si>
  <si>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</si>
  <si>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</si>
  <si>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</si>
  <si>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</si>
  <si>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</si>
  <si>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</si>
  <si>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</si>
  <si>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</si>
  <si>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</si>
  <si>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</si>
  <si>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</si>
  <si>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</si>
  <si>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</si>
  <si>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</si>
  <si>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</si>
  <si>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</si>
  <si>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</si>
  <si>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</si>
  <si>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</si>
  <si>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</si>
  <si>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</si>
  <si>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</si>
  <si>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</si>
  <si>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</si>
  <si>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</si>
  <si>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</si>
  <si>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</si>
  <si>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</si>
  <si>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</si>
  <si>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</si>
  <si>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</si>
  <si>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</si>
  <si>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</si>
  <si>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</si>
  <si>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</si>
  <si>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</si>
  <si>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</si>
  <si>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</si>
  <si>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</si>
  <si>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</si>
  <si>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</si>
  <si>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</si>
  <si>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</si>
  <si>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</si>
  <si>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</si>
  <si>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</si>
  <si>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</si>
  <si>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</si>
  <si>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</si>
  <si>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</si>
  <si>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</si>
  <si>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</si>
  <si>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</si>
  <si>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</si>
  <si>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</si>
  <si>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</si>
  <si>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</si>
  <si>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</si>
  <si>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</si>
  <si>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</si>
  <si>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</si>
  <si>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</si>
  <si>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</si>
  <si>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</si>
  <si>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</si>
  <si>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</si>
  <si>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</si>
  <si>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</si>
  <si>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</si>
  <si>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</si>
  <si>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</si>
  <si>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</si>
  <si>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</si>
  <si>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</si>
  <si>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</si>
  <si>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</si>
  <si>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</si>
  <si>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</si>
  <si>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</si>
  <si>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</si>
  <si>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</si>
  <si>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</si>
  <si>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</si>
  <si>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</si>
  <si>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</si>
  <si>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</si>
  <si>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</si>
  <si>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</si>
  <si>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</si>
  <si>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</si>
  <si>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</si>
  <si>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</si>
  <si>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</si>
  <si>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</si>
  <si>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</si>
  <si>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</si>
  <si>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</si>
  <si>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</si>
  <si>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</si>
  <si>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</si>
  <si>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</si>
  <si>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</si>
  <si>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</si>
  <si>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</si>
  <si>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</si>
  <si>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</si>
  <si>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</si>
  <si>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</si>
  <si>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</si>
  <si>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</si>
  <si>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</si>
  <si>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</si>
  <si>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</si>
  <si>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</si>
  <si>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</si>
  <si>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</si>
  <si>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</si>
  <si>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</si>
  <si>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</si>
  <si>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</si>
  <si>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</si>
  <si>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</si>
  <si>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</si>
  <si>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</si>
  <si>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</si>
  <si>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</si>
  <si>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</si>
  <si>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</si>
  <si>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</si>
  <si>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</si>
  <si>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</si>
  <si>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</si>
  <si>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</si>
  <si>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</si>
  <si>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</si>
  <si>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</si>
  <si>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</si>
  <si>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</si>
  <si>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</si>
  <si>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</si>
  <si>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</si>
  <si>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</si>
  <si>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</si>
  <si>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</si>
  <si>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</si>
  <si>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</si>
  <si>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</si>
  <si>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</si>
  <si>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</si>
  <si>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</si>
  <si>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</si>
  <si>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</si>
  <si>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</si>
  <si>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</si>
  <si>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</si>
  <si>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</si>
  <si>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</si>
  <si>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</si>
  <si>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</si>
  <si>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</si>
  <si>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</si>
  <si>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</si>
  <si>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</si>
  <si>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</si>
  <si>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</si>
  <si>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</si>
  <si>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</si>
  <si>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</si>
  <si>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</si>
  <si>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</si>
  <si>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</si>
  <si>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</si>
  <si>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</si>
  <si>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</si>
  <si>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</si>
  <si>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</si>
  <si>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</si>
  <si>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</si>
  <si>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</si>
  <si>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</si>
  <si>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</si>
  <si>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</si>
  <si>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</si>
  <si>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</si>
  <si>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</si>
  <si>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</si>
  <si>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</si>
  <si>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</si>
  <si>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</si>
  <si>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</si>
  <si>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</si>
  <si>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</si>
  <si>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</si>
  <si>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</si>
  <si>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</si>
  <si>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</si>
  <si>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</si>
  <si>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</si>
  <si>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</si>
  <si>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</si>
  <si>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</si>
  <si>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</si>
  <si>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</si>
  <si>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</si>
  <si>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</si>
  <si>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</si>
  <si>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</si>
  <si>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</si>
  <si>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</si>
  <si>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</si>
  <si>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</si>
  <si>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</si>
  <si>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</si>
  <si>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</si>
  <si>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</si>
  <si>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</si>
  <si>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</si>
  <si>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</si>
  <si>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</si>
  <si>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</si>
  <si>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</si>
  <si>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</si>
  <si>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</si>
  <si>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</si>
  <si>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</si>
  <si>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</si>
  <si>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</si>
  <si>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</si>
  <si>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</si>
  <si>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</si>
  <si>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</si>
  <si>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</si>
  <si>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</si>
  <si>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</si>
  <si>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</si>
  <si>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</si>
  <si>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</si>
  <si>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</si>
  <si>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</si>
  <si>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</si>
  <si>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</si>
  <si>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</si>
  <si>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</si>
  <si>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</si>
  <si>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</si>
  <si>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</si>
  <si>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</si>
  <si>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</si>
  <si>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</si>
  <si>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</si>
  <si>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</si>
  <si>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</si>
  <si>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</si>
  <si>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</si>
  <si>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</si>
  <si>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</si>
  <si>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</si>
  <si>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</si>
  <si>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</si>
  <si>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</si>
  <si>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</si>
  <si>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</si>
  <si>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</si>
  <si>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</si>
  <si>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</si>
  <si>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</si>
  <si>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</si>
  <si>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</si>
  <si>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</si>
  <si>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</si>
  <si>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</si>
  <si>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</si>
  <si>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</si>
  <si>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</si>
  <si>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</si>
  <si>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</si>
  <si>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</si>
  <si>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</si>
  <si>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</si>
  <si>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</si>
  <si>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</si>
  <si>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</si>
  <si>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</si>
  <si>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</si>
  <si>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</si>
  <si>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</si>
  <si>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</si>
  <si>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</si>
  <si>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</si>
  <si>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</si>
  <si>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</si>
  <si>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</si>
  <si>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</si>
  <si>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</si>
  <si>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</si>
  <si>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</si>
  <si>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</si>
  <si>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</si>
  <si>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</si>
  <si>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</si>
  <si>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</si>
  <si>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</si>
  <si>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</si>
  <si>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</si>
  <si>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</si>
  <si>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</si>
  <si>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</si>
  <si>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</si>
  <si>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</si>
  <si>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</si>
  <si>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</si>
  <si>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</si>
  <si>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</si>
  <si>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</si>
  <si>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</si>
  <si>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</si>
  <si>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</si>
  <si>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</si>
  <si>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</si>
  <si>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</si>
  <si>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</si>
  <si>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</si>
  <si>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</si>
  <si>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</si>
  <si>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</si>
  <si>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</si>
  <si>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</si>
  <si>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</si>
  <si>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</si>
  <si>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</si>
  <si>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</si>
  <si>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</si>
  <si>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</si>
  <si>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</si>
  <si>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</si>
  <si>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</si>
  <si>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</si>
  <si>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</si>
  <si>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</si>
  <si>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</si>
  <si>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</si>
  <si>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</si>
  <si>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</si>
  <si>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</si>
  <si>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</si>
  <si>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</si>
  <si>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</si>
  <si>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</si>
  <si>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</si>
  <si>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</si>
  <si>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</si>
  <si>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</si>
  <si>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</si>
  <si>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</si>
  <si>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</si>
  <si>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</si>
  <si>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</si>
  <si>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</si>
  <si>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</si>
  <si>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</si>
  <si>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</si>
  <si>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</si>
  <si>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</si>
  <si>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</si>
  <si>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</si>
  <si>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</si>
  <si>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</si>
  <si>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</si>
  <si>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</si>
  <si>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</si>
  <si>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</si>
  <si>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</si>
  <si>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</si>
  <si>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</si>
  <si>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</si>
  <si>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</si>
  <si>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</si>
  <si>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</si>
  <si>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</si>
  <si>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</si>
  <si>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</si>
  <si>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</si>
  <si>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</si>
  <si>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</si>
  <si>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</si>
  <si>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</si>
  <si>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</si>
  <si>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</si>
  <si>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</si>
  <si>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</si>
  <si>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</si>
  <si>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</si>
  <si>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</si>
  <si>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</si>
  <si>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</si>
  <si>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</si>
  <si>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</si>
  <si>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</si>
  <si>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</si>
  <si>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</si>
  <si>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</si>
  <si>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</si>
  <si>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</si>
  <si>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</si>
  <si>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</si>
  <si>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</si>
  <si>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</si>
  <si>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</si>
  <si>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</si>
  <si>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</si>
  <si>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</si>
  <si>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</si>
  <si>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</si>
  <si>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</si>
  <si>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</si>
  <si>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</si>
  <si>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</si>
  <si>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</si>
  <si>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</si>
  <si>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</si>
  <si>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</si>
  <si>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</si>
  <si>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</si>
  <si>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</si>
  <si>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</si>
  <si>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</si>
  <si>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</si>
  <si>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</si>
  <si>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</si>
  <si>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</si>
  <si>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</si>
  <si>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</si>
  <si>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</si>
  <si>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</si>
  <si>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</si>
  <si>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</si>
  <si>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</si>
  <si>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</si>
  <si>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</si>
  <si>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</si>
  <si>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</si>
  <si>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</si>
  <si>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</si>
  <si>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</si>
  <si>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</si>
  <si>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</si>
  <si>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</si>
  <si>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</si>
  <si>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</si>
  <si>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</si>
  <si>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</si>
  <si>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</si>
  <si>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</si>
  <si>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</si>
  <si>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</si>
  <si>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</si>
  <si>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</si>
  <si>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</si>
  <si>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</si>
  <si>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</si>
  <si>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</si>
  <si>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</si>
  <si>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</si>
  <si>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</si>
  <si>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</si>
  <si>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</si>
  <si>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</si>
  <si>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</si>
  <si>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</si>
  <si>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</si>
  <si>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</si>
  <si>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</si>
  <si>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</si>
  <si>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</si>
  <si>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</si>
  <si>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</si>
  <si>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</si>
  <si>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</si>
  <si>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</si>
  <si>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</si>
  <si>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</si>
  <si>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</si>
  <si>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</si>
  <si>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</si>
  <si>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</si>
  <si>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</si>
  <si>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</si>
  <si>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</si>
  <si>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</si>
  <si>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</si>
  <si>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</si>
  <si>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</si>
  <si>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</si>
  <si>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</si>
  <si>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</si>
  <si>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</si>
  <si>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</si>
  <si>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</si>
  <si>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</si>
  <si>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</si>
  <si>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</si>
  <si>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</si>
  <si>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</si>
  <si>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</si>
  <si>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</si>
  <si>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</si>
  <si>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</si>
  <si>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</si>
  <si>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</si>
  <si>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</si>
  <si>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</si>
  <si>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</si>
  <si>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</si>
  <si>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</si>
  <si>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</si>
  <si>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</si>
  <si>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</si>
  <si>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</si>
  <si>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</si>
  <si>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</si>
  <si>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</si>
  <si>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</si>
  <si>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</si>
  <si>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</si>
  <si>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</si>
  <si>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</si>
  <si>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</si>
  <si>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</si>
  <si>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</si>
  <si>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</si>
  <si>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</si>
  <si>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</si>
  <si>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</si>
  <si>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</si>
  <si>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</si>
  <si>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</si>
  <si>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</si>
  <si>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</si>
  <si>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</si>
  <si>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</si>
  <si>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</si>
  <si>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</si>
  <si>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</si>
  <si>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</si>
  <si>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</si>
  <si>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</si>
  <si>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</si>
  <si>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</si>
  <si>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</si>
  <si>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</si>
  <si>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</si>
  <si>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</si>
  <si>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</si>
  <si>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</si>
  <si>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</si>
  <si>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</si>
  <si>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</si>
  <si>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</si>
  <si>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</si>
  <si>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</si>
  <si>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</si>
  <si>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</si>
  <si>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</si>
  <si>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</si>
  <si>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</si>
  <si>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</si>
  <si>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</si>
  <si>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</si>
  <si>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</si>
  <si>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</si>
  <si>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</si>
  <si>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</si>
  <si>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</si>
  <si>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</si>
  <si>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</si>
  <si>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</si>
  <si>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</si>
  <si>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</si>
  <si>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</si>
  <si>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</si>
  <si>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</si>
  <si>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</si>
  <si>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</si>
  <si>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</si>
  <si>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</si>
  <si>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</si>
  <si>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</si>
  <si>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</si>
  <si>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</si>
  <si>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</si>
  <si>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</si>
  <si>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</si>
  <si>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</si>
  <si>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</si>
  <si>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</si>
  <si>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</si>
  <si>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</si>
  <si>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</si>
  <si>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</si>
  <si>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</si>
  <si>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</si>
  <si>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</si>
  <si>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</si>
  <si>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</si>
  <si>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</si>
  <si>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</si>
  <si>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</si>
  <si>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</si>
  <si>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</si>
  <si>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</si>
  <si>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</si>
  <si>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</si>
  <si>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</si>
  <si>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</si>
  <si>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</si>
  <si>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</si>
  <si>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</si>
  <si>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</si>
  <si>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</si>
  <si>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</si>
  <si>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</si>
  <si>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</si>
  <si>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</si>
  <si>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</si>
  <si>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</si>
  <si>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</si>
  <si>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</si>
  <si>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</si>
  <si>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</si>
  <si>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</si>
  <si>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</si>
  <si>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</si>
  <si>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</si>
  <si>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</si>
  <si>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</si>
  <si>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</si>
  <si>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</si>
  <si>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</si>
  <si>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</si>
  <si>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</si>
  <si>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</si>
  <si>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</si>
  <si>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</si>
  <si>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</si>
  <si>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</si>
  <si>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</si>
  <si>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</si>
  <si>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</si>
  <si>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</si>
  <si>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</si>
  <si>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</si>
  <si>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</si>
  <si>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</si>
  <si>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</si>
  <si>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</si>
  <si>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</si>
  <si>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</si>
  <si>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</si>
  <si>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</si>
  <si>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</si>
  <si>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</si>
  <si>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</si>
  <si>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</si>
  <si>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</si>
  <si>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</si>
  <si>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</si>
  <si>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</si>
  <si>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</si>
  <si>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</si>
  <si>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</si>
  <si>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</si>
  <si>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</si>
  <si>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</si>
  <si>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</si>
  <si>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</si>
  <si>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</si>
  <si>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</si>
  <si>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</si>
  <si>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</si>
  <si>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</si>
  <si>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</si>
  <si>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</si>
  <si>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</si>
  <si>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</si>
  <si>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</si>
  <si>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</si>
  <si>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</si>
  <si>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</si>
  <si>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</si>
  <si>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</si>
  <si>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</si>
  <si>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</si>
  <si>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</si>
  <si>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</si>
  <si>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</si>
  <si>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</si>
  <si>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</si>
  <si>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</si>
  <si>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</si>
  <si>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</si>
  <si>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</si>
  <si>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</si>
  <si>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</si>
  <si>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</si>
  <si>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</si>
  <si>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</si>
  <si>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</si>
  <si>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</si>
  <si>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</si>
  <si>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</si>
  <si>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</si>
  <si>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</si>
  <si>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</si>
  <si>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</si>
  <si>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</si>
  <si>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</si>
  <si>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</si>
  <si>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</si>
  <si>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</si>
  <si>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</si>
  <si>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</si>
  <si>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</si>
  <si>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</si>
  <si>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</si>
  <si>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</si>
  <si>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</si>
  <si>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</si>
  <si>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</si>
  <si>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</si>
  <si>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</si>
  <si>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</si>
  <si>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</si>
  <si>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</si>
  <si>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</si>
  <si>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</si>
  <si>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</si>
  <si>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</si>
  <si>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</si>
  <si>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</si>
  <si>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</si>
  <si>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</si>
  <si>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</si>
  <si>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</si>
  <si>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</si>
  <si>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</si>
  <si>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</si>
  <si>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</si>
  <si>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</si>
  <si>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</si>
  <si>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</si>
  <si>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</si>
  <si>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</si>
  <si>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</si>
  <si>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</si>
  <si>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</si>
  <si>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</si>
  <si>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</si>
  <si>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</si>
  <si>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</si>
  <si>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</si>
  <si>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</si>
  <si>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</si>
  <si>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</si>
  <si>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</si>
  <si>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</si>
  <si>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</si>
  <si>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</si>
  <si>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</si>
  <si>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</si>
  <si>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</si>
  <si>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</si>
  <si>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</si>
  <si>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</si>
  <si>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</si>
  <si>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</si>
  <si>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</si>
  <si>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</si>
  <si>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</si>
  <si>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</si>
  <si>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</si>
  <si>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</si>
  <si>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</si>
  <si>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</si>
  <si>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</si>
  <si>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</si>
  <si>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</si>
  <si>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</si>
  <si>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</si>
  <si>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</si>
  <si>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</si>
  <si>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</si>
  <si>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</si>
  <si>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</si>
  <si>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</si>
  <si>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</si>
  <si>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</si>
  <si>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</si>
  <si>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</si>
  <si>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</si>
  <si>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</si>
  <si>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</si>
  <si>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</si>
  <si>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</si>
  <si>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</si>
  <si>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</si>
  <si>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</si>
  <si>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</si>
  <si>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</si>
  <si>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</si>
  <si>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</si>
  <si>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</si>
  <si>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</si>
  <si>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</si>
  <si>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</si>
  <si>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</si>
  <si>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</si>
  <si>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</si>
  <si>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</si>
  <si>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</si>
  <si>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</si>
  <si>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</si>
  <si>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</si>
  <si>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</si>
  <si>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</si>
  <si>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</si>
  <si>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</si>
  <si>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</si>
  <si>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</si>
  <si>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</si>
  <si>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</si>
  <si>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</si>
  <si>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</si>
  <si>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</si>
  <si>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</si>
  <si>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</si>
  <si>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</si>
  <si>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</si>
  <si>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</si>
  <si>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</si>
  <si>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</si>
  <si>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</si>
  <si>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</si>
  <si>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</si>
  <si>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</si>
  <si>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</si>
  <si>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</si>
  <si>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</si>
  <si>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</si>
  <si>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</si>
  <si>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</si>
  <si>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</si>
  <si>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</si>
  <si>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</si>
  <si>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</si>
  <si>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</si>
  <si>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</si>
  <si>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</si>
  <si>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</si>
  <si>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</si>
  <si>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</si>
  <si>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</si>
  <si>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</si>
  <si>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</si>
  <si>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</si>
  <si>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</si>
  <si>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</si>
  <si>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</si>
  <si>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</si>
  <si>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</si>
  <si>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</si>
  <si>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</si>
  <si>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</si>
  <si>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</si>
  <si>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</si>
  <si>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</si>
  <si>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</si>
  <si>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</si>
  <si>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</si>
  <si>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</si>
  <si>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</si>
  <si>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</si>
  <si>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</si>
  <si>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</si>
  <si>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</si>
  <si>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</si>
  <si>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</si>
  <si>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</si>
  <si>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</si>
  <si>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</si>
  <si>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</si>
  <si>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</si>
  <si>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</si>
  <si>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</si>
  <si>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</si>
  <si>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</si>
  <si>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</si>
  <si>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</si>
  <si>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</si>
  <si>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</si>
  <si>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</si>
  <si>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</si>
  <si>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</si>
  <si>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</si>
  <si>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</si>
  <si>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</si>
  <si>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</si>
  <si>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</si>
  <si>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</si>
  <si>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</si>
  <si>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</si>
  <si>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</si>
  <si>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</si>
  <si>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</si>
  <si>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</si>
  <si>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</si>
  <si>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</si>
  <si>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</si>
  <si>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</si>
  <si>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</si>
  <si>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</si>
  <si>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</si>
  <si>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</si>
  <si>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</si>
  <si>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</si>
  <si>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</si>
  <si>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</si>
  <si>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</si>
  <si>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</si>
  <si>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</si>
  <si>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</si>
  <si>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</si>
  <si>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</si>
  <si>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</si>
  <si>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</si>
  <si>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</si>
  <si>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</si>
  <si>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</si>
  <si>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</si>
  <si>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</si>
  <si>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</si>
  <si>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</si>
  <si>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</si>
  <si>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</si>
  <si>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</si>
  <si>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</si>
  <si>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</si>
  <si>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</si>
  <si>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</si>
  <si>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</si>
  <si>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</si>
  <si>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</si>
  <si>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</si>
  <si>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</si>
  <si>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</si>
  <si>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</si>
  <si>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</si>
  <si>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</si>
  <si>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</si>
  <si>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</si>
  <si>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</si>
  <si>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</si>
  <si>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</si>
  <si>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</si>
  <si>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</si>
  <si>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</si>
  <si>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</si>
  <si>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</si>
  <si>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</si>
  <si>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</si>
  <si>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</si>
  <si>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</si>
  <si>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</si>
  <si>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</si>
  <si>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</si>
  <si>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</si>
  <si>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</si>
  <si>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</si>
  <si>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</si>
  <si>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</si>
  <si>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</si>
  <si>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</si>
  <si>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</si>
  <si>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</si>
  <si>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</si>
  <si>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</si>
  <si>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</si>
  <si>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</si>
  <si>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</si>
  <si>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</si>
  <si>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</si>
  <si>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</si>
  <si>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</si>
  <si>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</si>
  <si>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</si>
  <si>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</si>
  <si>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</si>
  <si>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</si>
  <si>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</si>
  <si>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</si>
  <si>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</si>
  <si>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</si>
  <si>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</si>
  <si>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</si>
  <si>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</si>
  <si>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</si>
  <si>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</si>
  <si>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</si>
  <si>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</si>
  <si>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</si>
  <si>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</si>
  <si>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</si>
  <si>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</si>
  <si>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</si>
  <si>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</si>
  <si>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</si>
  <si>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</si>
  <si>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</si>
  <si>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</si>
  <si>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</si>
  <si>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</si>
  <si>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</si>
  <si>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</si>
  <si>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</si>
  <si>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</si>
  <si>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</si>
  <si>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</si>
  <si>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</si>
  <si>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</si>
  <si>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</si>
  <si>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</si>
  <si>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</si>
  <si>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</si>
  <si>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</si>
  <si>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</si>
  <si>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</si>
  <si>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</si>
  <si>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</si>
  <si>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</si>
  <si>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</si>
  <si>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</si>
  <si>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</si>
  <si>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</si>
  <si>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</si>
  <si>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</si>
  <si>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</si>
  <si>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</si>
  <si>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</si>
  <si>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</si>
  <si>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</si>
  <si>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</si>
  <si>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</si>
  <si>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</si>
  <si>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</si>
  <si>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</si>
  <si>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</si>
  <si>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</si>
  <si>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</si>
  <si>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</si>
  <si>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</si>
  <si>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</si>
  <si>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</si>
  <si>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</si>
  <si>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</si>
  <si>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</si>
  <si>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</si>
  <si>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</si>
  <si>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</si>
  <si>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</si>
  <si>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</si>
  <si>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</si>
  <si>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</si>
  <si>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</si>
  <si>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</si>
  <si>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</si>
  <si>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</si>
  <si>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</si>
  <si>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</si>
  <si>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</si>
  <si>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</si>
  <si>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</si>
  <si>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</si>
  <si>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</si>
  <si>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</si>
  <si>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</si>
  <si>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</si>
  <si>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</si>
  <si>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</si>
  <si>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</si>
  <si>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</si>
  <si>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</si>
  <si>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</si>
  <si>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</si>
  <si>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</si>
  <si>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</si>
  <si>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</si>
  <si>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</si>
  <si>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</si>
  <si>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</si>
  <si>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</si>
  <si>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</si>
  <si>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</si>
  <si>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</si>
  <si>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</si>
  <si>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</si>
  <si>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</si>
  <si>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</si>
  <si>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</si>
  <si>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</si>
  <si>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</si>
  <si>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</si>
  <si>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</si>
  <si>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</si>
  <si>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</si>
  <si>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</si>
  <si>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</si>
  <si>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</si>
  <si>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</si>
  <si>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</si>
  <si>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</si>
  <si>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</si>
  <si>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</si>
  <si>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</si>
  <si>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</si>
  <si>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</si>
  <si>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</si>
  <si>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</si>
  <si>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</si>
  <si>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</si>
  <si>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</si>
  <si>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</si>
  <si>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</si>
  <si>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</si>
  <si>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</si>
  <si>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</si>
  <si>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</si>
  <si>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</si>
  <si>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</si>
  <si>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</si>
  <si>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</si>
  <si>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</si>
  <si>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</si>
  <si>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</si>
  <si>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</si>
  <si>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</si>
  <si>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</si>
  <si>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</si>
  <si>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</si>
  <si>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</si>
  <si>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</si>
  <si>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</si>
  <si>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</si>
  <si>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</si>
  <si>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</si>
  <si>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</si>
  <si>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</si>
  <si>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</si>
  <si>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</si>
  <si>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</si>
  <si>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</si>
  <si>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</si>
  <si>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</si>
  <si>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</si>
  <si>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</si>
  <si>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</si>
  <si>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</si>
  <si>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</si>
  <si>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</si>
  <si>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</si>
  <si>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</si>
  <si>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</si>
  <si>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</si>
  <si>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</si>
  <si>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</si>
  <si>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</si>
  <si>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</si>
  <si>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</si>
  <si>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</si>
  <si>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</si>
  <si>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</si>
  <si>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</si>
  <si>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</si>
  <si>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</si>
  <si>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</si>
  <si>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</si>
  <si>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</si>
  <si>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</si>
  <si>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</si>
  <si>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</si>
  <si>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</si>
  <si>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</si>
  <si>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</si>
  <si>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</si>
  <si>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</si>
  <si>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</si>
  <si>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</si>
  <si>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</si>
  <si>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</si>
  <si>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</si>
  <si>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</si>
  <si>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</si>
  <si>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</si>
  <si>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</si>
  <si>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</si>
  <si>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</si>
  <si>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</si>
  <si>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</si>
  <si>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</si>
  <si>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</si>
  <si>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</si>
  <si>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</si>
  <si>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</si>
  <si>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</si>
  <si>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</si>
  <si>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</si>
  <si>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</si>
  <si>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</si>
  <si>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</si>
  <si>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</si>
  <si>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</si>
  <si>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</si>
  <si>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</si>
  <si>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</si>
  <si>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</si>
  <si>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</si>
  <si>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</si>
  <si>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</si>
  <si>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</si>
  <si>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</si>
  <si>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</si>
  <si>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</si>
  <si>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</si>
  <si>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</si>
  <si>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</si>
  <si>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</si>
  <si>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</si>
  <si>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</si>
  <si>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</si>
  <si>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</si>
  <si>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</si>
  <si>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</si>
  <si>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</si>
  <si>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</si>
  <si>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</si>
  <si>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</si>
  <si>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</si>
  <si>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</si>
  <si>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</si>
  <si>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</si>
  <si>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</si>
  <si>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</si>
  <si>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</si>
  <si>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</si>
  <si>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</si>
  <si>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</si>
  <si>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</si>
  <si>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</si>
  <si>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</si>
  <si>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</si>
  <si>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</si>
  <si>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</si>
  <si>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</si>
  <si>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</si>
  <si>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</si>
  <si>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</si>
  <si>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</si>
  <si>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</si>
  <si>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</si>
  <si>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</si>
  <si>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</si>
  <si>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</si>
  <si>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</si>
  <si>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</si>
  <si>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</si>
  <si>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</si>
  <si>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</si>
  <si>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</si>
  <si>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</si>
  <si>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</si>
  <si>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</si>
  <si>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</si>
  <si>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</si>
  <si>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</si>
  <si>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</si>
  <si>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</si>
  <si>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</si>
  <si>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</si>
  <si>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</si>
  <si>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</si>
  <si>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</si>
  <si>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</si>
  <si>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</si>
  <si>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</si>
  <si>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</si>
  <si>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</si>
  <si>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</si>
  <si>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</si>
  <si>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</si>
  <si>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</si>
  <si>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</si>
  <si>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</si>
  <si>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</si>
  <si>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</si>
  <si>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</si>
  <si>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</si>
  <si>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</si>
  <si>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</si>
  <si>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</si>
  <si>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</si>
  <si>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</si>
  <si>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</si>
  <si>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</si>
  <si>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</si>
  <si>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</si>
  <si>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</si>
  <si>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</si>
  <si>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</si>
  <si>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</si>
  <si>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</si>
  <si>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</si>
  <si>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</si>
  <si>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</si>
  <si>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</si>
  <si>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</si>
  <si>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</si>
  <si>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</si>
  <si>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</si>
  <si>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</si>
  <si>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</si>
  <si>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</si>
  <si>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</si>
  <si>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</si>
  <si>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</si>
  <si>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</si>
  <si>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</si>
  <si>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</si>
  <si>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</si>
  <si>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</si>
  <si>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</si>
  <si>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</si>
  <si>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</si>
  <si>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</si>
  <si>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</si>
  <si>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</si>
  <si>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</si>
  <si>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</si>
  <si>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</si>
  <si>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</si>
  <si>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</si>
  <si>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</si>
  <si>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</si>
  <si>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</si>
  <si>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</si>
  <si>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</si>
  <si>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</si>
  <si>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</si>
  <si>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</si>
  <si>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</si>
  <si>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</si>
  <si>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</si>
  <si>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</si>
  <si>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</si>
  <si>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</si>
  <si>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</si>
  <si>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</si>
  <si>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</si>
  <si>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</si>
  <si>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</si>
  <si>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</si>
  <si>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</si>
  <si>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</si>
  <si>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</si>
  <si>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</si>
  <si>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</si>
  <si>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</si>
  <si>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</si>
  <si>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</si>
  <si>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</si>
  <si>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</si>
  <si>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</si>
  <si>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</si>
  <si>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</si>
  <si>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</si>
  <si>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</si>
  <si>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</si>
  <si>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</si>
  <si>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</si>
  <si>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</si>
  <si>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</si>
  <si>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</si>
  <si>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</si>
  <si>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</si>
  <si>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</si>
  <si>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</si>
  <si>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</si>
  <si>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</si>
  <si>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</si>
  <si>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</si>
  <si>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</si>
  <si>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</si>
  <si>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</si>
  <si>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</si>
  <si>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</si>
  <si>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</si>
  <si>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</si>
  <si>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</si>
  <si>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</si>
  <si>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</si>
  <si>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</si>
  <si>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</si>
  <si>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</si>
  <si>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</si>
  <si>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</si>
  <si>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</si>
  <si>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</si>
  <si>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</si>
  <si>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</si>
  <si>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</si>
  <si>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</si>
  <si>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</si>
  <si>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</si>
  <si>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</si>
  <si>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</si>
  <si>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</si>
  <si>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</si>
  <si>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</si>
  <si>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</si>
  <si>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</si>
  <si>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</si>
  <si>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</si>
  <si>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</si>
  <si>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</si>
  <si>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</si>
  <si>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</si>
  <si>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</si>
  <si>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</si>
  <si>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</si>
  <si>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</si>
  <si>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</si>
  <si>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</si>
  <si>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</si>
  <si>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</si>
  <si>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</si>
  <si>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</si>
  <si>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</si>
  <si>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</si>
  <si>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</si>
  <si>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</si>
  <si>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</si>
  <si>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</si>
  <si>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</si>
  <si>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</si>
  <si>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</si>
  <si>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</si>
  <si>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</si>
  <si>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</si>
  <si>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</si>
  <si>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</si>
  <si>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</si>
  <si>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</si>
  <si>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</si>
  <si>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</si>
  <si>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</si>
  <si>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</si>
  <si>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</si>
  <si>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</si>
  <si>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</si>
  <si>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</si>
  <si>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</si>
  <si>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</si>
  <si>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</si>
  <si>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</si>
  <si>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</si>
  <si>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</si>
  <si>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</si>
  <si>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</si>
  <si>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</si>
  <si>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</si>
  <si>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</si>
  <si>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</si>
  <si>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</si>
  <si>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</si>
  <si>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</si>
  <si>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</si>
  <si>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</si>
  <si>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</si>
  <si>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</si>
  <si>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</si>
  <si>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</si>
  <si>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</si>
  <si>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</si>
  <si>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</si>
  <si>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</si>
  <si>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</si>
  <si>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</si>
  <si>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</si>
  <si>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</si>
  <si>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</si>
  <si>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</si>
  <si>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</si>
  <si>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</si>
  <si>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</si>
  <si>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</si>
  <si>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</si>
  <si>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</si>
  <si>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</si>
  <si>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</si>
  <si>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</si>
  <si>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</si>
  <si>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</si>
  <si>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</si>
  <si>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</si>
  <si>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</si>
  <si>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</si>
  <si>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</si>
  <si>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</si>
  <si>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</si>
  <si>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</si>
  <si>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</si>
  <si>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</si>
  <si>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</si>
  <si>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</si>
  <si>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</si>
  <si>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</si>
  <si>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</si>
  <si>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</si>
  <si>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</si>
  <si>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</si>
  <si>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</si>
  <si>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</si>
  <si>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</si>
  <si>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</si>
  <si>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</si>
  <si>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</si>
  <si>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</si>
  <si>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</si>
  <si>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</si>
  <si>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</si>
  <si>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</si>
  <si>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</si>
  <si>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</si>
  <si>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</si>
  <si>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</si>
  <si>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</si>
  <si>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</si>
  <si>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</si>
  <si>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</si>
  <si>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</si>
  <si>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</si>
  <si>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</si>
  <si>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</si>
  <si>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</si>
  <si>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</si>
  <si>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</si>
  <si>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</si>
  <si>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</si>
  <si>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</si>
  <si>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</si>
  <si>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</si>
  <si>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</si>
  <si>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</si>
  <si>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</si>
  <si>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</si>
  <si>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</si>
  <si>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</si>
  <si>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</si>
  <si>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</si>
  <si>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</si>
  <si>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</si>
  <si>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</si>
  <si>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</si>
  <si>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</si>
  <si>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</si>
  <si>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</si>
  <si>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</si>
  <si>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</si>
  <si>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</si>
  <si>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</si>
  <si>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</si>
  <si>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</si>
  <si>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</si>
  <si>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</si>
  <si>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</si>
  <si>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</si>
  <si>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</si>
  <si>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</si>
  <si>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</si>
  <si>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</si>
  <si>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</si>
  <si>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</si>
  <si>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</si>
  <si>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</si>
  <si>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</si>
  <si>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</si>
  <si>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</si>
  <si>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</si>
  <si>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</si>
  <si>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</si>
  <si>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</si>
  <si>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</si>
  <si>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</si>
  <si>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</si>
  <si>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</si>
  <si>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</si>
  <si>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</si>
  <si>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</si>
  <si>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</si>
  <si>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</si>
  <si>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</si>
  <si>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</si>
  <si>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</si>
  <si>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</si>
  <si>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</si>
  <si>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</si>
  <si>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</si>
  <si>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</si>
  <si>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</si>
  <si>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</si>
  <si>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</si>
  <si>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</si>
  <si>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</si>
  <si>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</si>
  <si>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</si>
  <si>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</si>
  <si>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</si>
  <si>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</si>
  <si>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</si>
  <si>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</si>
  <si>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</si>
  <si>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</si>
  <si>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</si>
  <si>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</si>
  <si>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</si>
  <si>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</si>
  <si>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</si>
  <si>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</si>
  <si>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</si>
  <si>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</si>
  <si>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</si>
  <si>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</si>
  <si>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</si>
  <si>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</si>
  <si>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</si>
  <si>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</si>
  <si>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</si>
  <si>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</si>
  <si>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</si>
  <si>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</si>
  <si>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</si>
  <si>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</si>
  <si>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</si>
  <si>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</si>
  <si>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</si>
  <si>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</si>
  <si>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</si>
  <si>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</si>
  <si>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</si>
  <si>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</si>
  <si>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</si>
  <si>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</si>
  <si>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</si>
  <si>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</si>
  <si>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</si>
  <si>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</si>
  <si>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</si>
  <si>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</si>
  <si>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</si>
  <si>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</si>
  <si>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</si>
  <si>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</si>
  <si>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</si>
  <si>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</si>
  <si>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</si>
  <si>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</si>
  <si>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</si>
  <si>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</si>
  <si>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</si>
  <si>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</si>
  <si>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</si>
  <si>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</si>
  <si>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</si>
  <si>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</si>
  <si>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</si>
  <si>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</si>
  <si>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</si>
  <si>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</si>
  <si>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</si>
  <si>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</si>
  <si>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</si>
  <si>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</si>
  <si>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</si>
  <si>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</si>
  <si>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</si>
  <si>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</si>
  <si>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</si>
  <si>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</si>
  <si>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</si>
  <si>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</si>
  <si>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</si>
  <si>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</si>
  <si>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</si>
  <si>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</si>
  <si>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</si>
  <si>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</si>
  <si>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</si>
  <si>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</si>
  <si>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</si>
  <si>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</si>
  <si>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</si>
  <si>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</si>
  <si>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</si>
  <si>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</si>
  <si>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</si>
  <si>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</si>
  <si>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</si>
  <si>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</si>
  <si>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</si>
  <si>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</si>
  <si>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</si>
  <si>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</si>
  <si>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</si>
  <si>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</si>
  <si>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</si>
  <si>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</si>
  <si>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</si>
  <si>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</si>
  <si>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</si>
  <si>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</si>
  <si>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</si>
  <si>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</si>
  <si>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</si>
  <si>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</si>
  <si>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</si>
  <si>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</si>
  <si>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</si>
  <si>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</si>
  <si>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</si>
  <si>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</si>
  <si>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</si>
  <si>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</si>
  <si>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</si>
  <si>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</si>
  <si>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</si>
  <si>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</si>
  <si>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</si>
  <si>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</si>
  <si>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</si>
  <si>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</si>
  <si>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</si>
  <si>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</si>
  <si>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</si>
  <si>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</si>
  <si>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</si>
  <si>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</si>
  <si>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</si>
  <si>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</si>
  <si>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</si>
  <si>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</si>
  <si>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</si>
  <si>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</si>
  <si>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</si>
  <si>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</si>
  <si>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</si>
  <si>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</si>
  <si>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</si>
  <si>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</si>
  <si>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</si>
  <si>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</si>
  <si>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</si>
  <si>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</si>
  <si>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</si>
  <si>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</si>
  <si>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</si>
  <si>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</si>
  <si>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</si>
  <si>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</si>
  <si>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</si>
  <si>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</si>
  <si>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</si>
  <si>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</si>
  <si>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</si>
  <si>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</si>
  <si>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</si>
  <si>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</si>
  <si>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</si>
  <si>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</si>
  <si>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</si>
  <si>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</si>
  <si>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</si>
  <si>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</si>
  <si>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</si>
  <si>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</si>
  <si>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</si>
  <si>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</si>
  <si>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</si>
  <si>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</si>
  <si>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</si>
  <si>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</si>
  <si>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</si>
  <si>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</si>
  <si>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</si>
  <si>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</si>
  <si>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</si>
  <si>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</si>
  <si>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</si>
  <si>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</si>
  <si>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</si>
  <si>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</si>
  <si>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</si>
  <si>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</si>
  <si>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</si>
  <si>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</si>
  <si>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</si>
  <si>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</si>
  <si>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</si>
  <si>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</si>
  <si>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</si>
  <si>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</si>
  <si>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</si>
  <si>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</si>
  <si>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</si>
  <si>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</si>
  <si>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</si>
  <si>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</si>
  <si>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</si>
  <si>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</si>
  <si>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</si>
  <si>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</si>
  <si>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</si>
  <si>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</si>
  <si>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</si>
  <si>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</si>
  <si>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</si>
  <si>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</si>
  <si>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</si>
  <si>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</si>
  <si>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</si>
  <si>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</si>
  <si>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</si>
  <si>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</si>
  <si>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</si>
  <si>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</si>
  <si>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</si>
  <si>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</si>
  <si>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</si>
  <si>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</si>
  <si>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</si>
  <si>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</si>
  <si>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</si>
  <si>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</si>
  <si>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</si>
  <si>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</si>
  <si>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</si>
  <si>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</si>
  <si>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</si>
  <si>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</si>
  <si>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</si>
  <si>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</si>
  <si>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</si>
  <si>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</si>
  <si>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</si>
  <si>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</si>
  <si>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</si>
  <si>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</si>
  <si>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</si>
  <si>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</si>
  <si>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</si>
  <si>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</si>
  <si>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</si>
  <si>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</si>
  <si>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</si>
  <si>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</si>
  <si>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</si>
  <si>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</si>
  <si>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</si>
  <si>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</si>
  <si>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</si>
  <si>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</si>
  <si>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</si>
  <si>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</si>
  <si>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</si>
  <si>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</si>
  <si>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</si>
  <si>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</si>
  <si>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</si>
  <si>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</si>
  <si>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</si>
  <si>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</si>
  <si>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</si>
  <si>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</si>
  <si>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</si>
  <si>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</si>
  <si>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</si>
  <si>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</si>
  <si>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</si>
  <si>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</si>
  <si>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</si>
  <si>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</si>
  <si>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</si>
  <si>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</si>
  <si>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</si>
  <si>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</si>
  <si>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</si>
  <si>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</si>
  <si>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</si>
  <si>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</si>
  <si>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</si>
  <si>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</si>
  <si>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</si>
  <si>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</si>
  <si>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</si>
  <si>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</si>
  <si>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</si>
  <si>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</si>
  <si>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</si>
  <si>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</si>
  <si>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</si>
  <si>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</si>
  <si>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</si>
  <si>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</si>
  <si>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</si>
  <si>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</si>
  <si>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</si>
  <si>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</si>
  <si>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</si>
  <si>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</si>
  <si>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</si>
  <si>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</si>
  <si>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</si>
  <si>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</si>
  <si>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</si>
  <si>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</si>
  <si>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</si>
  <si>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</si>
  <si>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</si>
  <si>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</si>
  <si>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</si>
  <si>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</si>
  <si>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</si>
  <si>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</si>
  <si>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</si>
  <si>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</si>
  <si>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</si>
  <si>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</si>
  <si>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</si>
  <si>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</si>
  <si>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</si>
  <si>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</si>
  <si>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</si>
  <si>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</si>
  <si>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</si>
  <si>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</si>
  <si>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</si>
  <si>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</si>
  <si>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</si>
  <si>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</si>
  <si>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</si>
  <si>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</si>
  <si>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</si>
  <si>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</si>
  <si>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</si>
  <si>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</si>
  <si>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</si>
  <si>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</si>
  <si>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</si>
  <si>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</si>
  <si>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</si>
  <si>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</si>
  <si>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</si>
  <si>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</si>
  <si>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</si>
  <si>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</si>
  <si>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</si>
  <si>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</si>
  <si>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</si>
  <si>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</si>
  <si>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</si>
  <si>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</si>
  <si>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</si>
  <si>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</si>
  <si>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</si>
  <si>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</si>
  <si>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</si>
  <si>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</si>
  <si>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</si>
  <si>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</si>
  <si>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</si>
  <si>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</si>
  <si>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</si>
  <si>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</si>
  <si>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</si>
  <si>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</si>
  <si>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</si>
  <si>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</si>
  <si>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</si>
  <si>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</si>
  <si>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</si>
  <si>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</si>
  <si>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</si>
  <si>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</si>
  <si>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</si>
  <si>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</si>
  <si>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</si>
  <si>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</si>
  <si>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</si>
  <si>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</si>
  <si>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</si>
  <si>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</si>
  <si>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</si>
  <si>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</si>
  <si>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</si>
  <si>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</si>
  <si>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</si>
  <si>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</si>
  <si>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</si>
  <si>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</si>
  <si>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</si>
  <si>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</si>
  <si>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</si>
  <si>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</si>
  <si>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</si>
  <si>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</si>
  <si>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</si>
  <si>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</si>
  <si>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</si>
  <si>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</si>
  <si>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</si>
  <si>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</si>
  <si>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</si>
  <si>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</si>
  <si>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</si>
  <si>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</si>
  <si>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</si>
  <si>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</si>
  <si>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</si>
  <si>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</si>
  <si>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</si>
  <si>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</si>
  <si>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</si>
  <si>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</si>
  <si>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</si>
  <si>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</si>
  <si>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</si>
  <si>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</si>
  <si>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</si>
  <si>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</si>
  <si>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</si>
  <si>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</si>
  <si>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</si>
  <si>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</si>
  <si>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</si>
  <si>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</si>
  <si>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</si>
  <si>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</si>
  <si>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</si>
  <si>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</si>
  <si>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</si>
  <si>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</si>
  <si>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</si>
  <si>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</si>
  <si>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</si>
  <si>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</si>
  <si>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</si>
  <si>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</si>
  <si>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</si>
  <si>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</si>
  <si>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</si>
  <si>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</si>
  <si>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</si>
  <si>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</si>
  <si>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</si>
  <si>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</si>
  <si>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</si>
  <si>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</si>
  <si>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</si>
  <si>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</si>
  <si>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</si>
  <si>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</si>
  <si>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</si>
  <si>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</si>
  <si>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</si>
  <si>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</si>
  <si>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</si>
  <si>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</si>
  <si>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</si>
  <si>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</si>
  <si>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</si>
  <si>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</si>
  <si>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</si>
  <si>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</si>
  <si>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</si>
  <si>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</si>
  <si>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</si>
  <si>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</si>
  <si>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</si>
  <si>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</si>
  <si>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</si>
  <si>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</si>
  <si>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</si>
  <si>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</si>
  <si>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</si>
  <si>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</si>
  <si>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</si>
  <si>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</si>
  <si>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</si>
  <si>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</si>
  <si>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</si>
  <si>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</si>
  <si>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</si>
  <si>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</si>
  <si>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</si>
  <si>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</si>
  <si>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</si>
  <si>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</si>
  <si>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</si>
  <si>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</si>
  <si>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</si>
  <si>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</si>
  <si>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</si>
  <si>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</si>
  <si>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</si>
  <si>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</si>
  <si>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</si>
  <si>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</si>
  <si>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</si>
  <si>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</si>
  <si>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</si>
  <si>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</si>
  <si>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</si>
  <si>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</si>
  <si>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</si>
  <si>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</si>
  <si>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</si>
  <si>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</si>
  <si>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</si>
  <si>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</si>
  <si>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</si>
  <si>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</si>
  <si>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</si>
  <si>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</si>
  <si>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</si>
  <si>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</si>
  <si>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</si>
  <si>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</si>
  <si>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</si>
  <si>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</si>
  <si>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</si>
  <si>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</si>
  <si>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</si>
  <si>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</si>
  <si>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</si>
  <si>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</si>
  <si>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</si>
  <si>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</si>
  <si>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</si>
  <si>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</si>
  <si>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</si>
  <si>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</si>
  <si>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</si>
  <si>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</si>
  <si>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</si>
  <si>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</si>
  <si>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</si>
  <si>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</si>
  <si>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</si>
  <si>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</si>
  <si>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</si>
  <si>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</si>
  <si>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</si>
  <si>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</si>
  <si>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</si>
  <si>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</si>
  <si>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</si>
  <si>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</si>
  <si>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</si>
  <si>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</si>
  <si>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</si>
  <si>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</si>
  <si>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</si>
  <si>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</si>
  <si>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</si>
  <si>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</si>
  <si>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</si>
  <si>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</si>
  <si>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</si>
  <si>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</si>
  <si>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</si>
  <si>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</si>
  <si>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</si>
  <si>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</si>
  <si>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</si>
  <si>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</si>
  <si>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</si>
  <si>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</si>
  <si>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</si>
  <si>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</si>
  <si>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</si>
  <si>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</si>
  <si>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</si>
  <si>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</si>
  <si>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</si>
  <si>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</si>
  <si>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</si>
  <si>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</si>
  <si>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</si>
  <si>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</si>
  <si>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</si>
  <si>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</si>
  <si>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</si>
  <si>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</si>
  <si>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</si>
  <si>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</si>
  <si>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</si>
  <si>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</si>
  <si>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</si>
  <si>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</si>
  <si>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</si>
  <si>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</si>
  <si>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</si>
  <si>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</si>
  <si>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</si>
  <si>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</si>
  <si>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</si>
  <si>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</si>
  <si>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</si>
  <si>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</si>
  <si>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</si>
  <si>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</si>
  <si>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</si>
  <si>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</si>
  <si>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</si>
  <si>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</si>
  <si>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</si>
  <si>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</si>
  <si>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</si>
  <si>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</si>
  <si>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</si>
  <si>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</si>
  <si>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</si>
  <si>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</si>
  <si>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</si>
  <si>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</si>
  <si>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</si>
  <si>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</si>
  <si>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</si>
  <si>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</si>
  <si>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</si>
  <si>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</si>
  <si>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</si>
  <si>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</si>
  <si>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</si>
  <si>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</si>
  <si>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</si>
  <si>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</si>
  <si>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</si>
  <si>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</si>
  <si>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</si>
  <si>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</si>
  <si>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</si>
  <si>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</si>
  <si>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</si>
  <si>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</si>
  <si>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</si>
  <si>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</si>
  <si>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</si>
  <si>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</si>
  <si>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</si>
  <si>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</si>
  <si>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</si>
  <si>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</si>
  <si>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</si>
  <si>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</si>
  <si>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</si>
  <si>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</si>
  <si>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</si>
  <si>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</si>
  <si>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</si>
  <si>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</si>
  <si>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</si>
  <si>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</si>
  <si>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</si>
  <si>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</si>
  <si>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</si>
  <si>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</si>
  <si>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</si>
  <si>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</si>
  <si>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</si>
  <si>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</si>
  <si>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</si>
  <si>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</si>
  <si>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</si>
  <si>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</si>
  <si>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</si>
  <si>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</si>
  <si>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</si>
  <si>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</si>
  <si>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</si>
  <si>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</si>
  <si>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</si>
  <si>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</si>
  <si>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</si>
  <si>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</si>
  <si>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</si>
  <si>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</si>
  <si>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</si>
  <si>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</si>
  <si>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</si>
  <si>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</si>
  <si>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</si>
  <si>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</si>
  <si>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</si>
  <si>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</si>
  <si>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</si>
  <si>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</si>
  <si>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</si>
  <si>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</si>
  <si>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</si>
  <si>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</si>
  <si>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</si>
  <si>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</si>
  <si>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</si>
  <si>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</si>
  <si>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</si>
  <si>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</si>
  <si>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</si>
  <si>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</si>
  <si>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</si>
  <si>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</si>
  <si>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</si>
  <si>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</si>
  <si>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</si>
  <si>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</si>
  <si>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</si>
  <si>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</si>
  <si>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</si>
  <si>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</si>
  <si>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</si>
  <si>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</si>
  <si>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</si>
  <si>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</si>
  <si>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</si>
  <si>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</si>
  <si>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</si>
  <si>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</si>
  <si>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</si>
  <si>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</si>
  <si>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</si>
  <si>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</si>
  <si>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</si>
  <si>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</si>
  <si>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</si>
  <si>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</si>
  <si>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</si>
  <si>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</si>
  <si>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</si>
  <si>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</si>
  <si>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</si>
  <si>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</si>
  <si>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</si>
  <si>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</si>
  <si>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</si>
  <si>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</si>
  <si>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</si>
  <si>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</si>
  <si>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</si>
  <si>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</si>
  <si>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</si>
  <si>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</si>
  <si>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</si>
  <si>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</si>
  <si>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</si>
  <si>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</si>
  <si>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</si>
  <si>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</si>
  <si>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</si>
  <si>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</si>
  <si>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</si>
  <si>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</si>
  <si>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</si>
  <si>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</si>
  <si>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</si>
  <si>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</si>
  <si>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</si>
  <si>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</si>
  <si>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</si>
  <si>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</si>
  <si>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</si>
  <si>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</si>
  <si>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</si>
  <si>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</si>
  <si>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</si>
  <si>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</si>
  <si>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</si>
  <si>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</si>
  <si>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</si>
  <si>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</si>
  <si>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</si>
  <si>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</si>
  <si>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</si>
  <si>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</si>
  <si>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</si>
  <si>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</si>
  <si>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</si>
  <si>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</si>
  <si>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</si>
  <si>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</si>
  <si>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</si>
  <si>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</si>
  <si>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</si>
  <si>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</si>
  <si>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</si>
  <si>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</si>
  <si>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</si>
  <si>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</si>
  <si>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</si>
  <si>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</si>
  <si>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</si>
  <si>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</si>
  <si>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</si>
  <si>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</si>
  <si>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</si>
  <si>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</si>
  <si>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</si>
  <si>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</si>
  <si>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</si>
  <si>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</si>
  <si>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</si>
  <si>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</si>
  <si>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</si>
  <si>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</si>
  <si>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</si>
  <si>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</si>
  <si>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</si>
  <si>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</si>
  <si>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</si>
  <si>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</si>
  <si>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</si>
  <si>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</si>
  <si>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</si>
  <si>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</si>
  <si>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</si>
  <si>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</si>
  <si>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</si>
  <si>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</si>
  <si>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</si>
  <si>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</si>
  <si>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</si>
  <si>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</si>
  <si>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</si>
  <si>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</si>
  <si>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</si>
  <si>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</si>
  <si>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</si>
  <si>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</si>
  <si>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</si>
  <si>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</si>
  <si>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</si>
  <si>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</si>
  <si>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</si>
  <si>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</si>
  <si>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</si>
  <si>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</si>
  <si>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</si>
  <si>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</si>
  <si>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</si>
  <si>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</si>
  <si>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</si>
  <si>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</si>
  <si>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</si>
  <si>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</si>
  <si>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</si>
  <si>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</si>
  <si>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</si>
  <si>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</si>
  <si>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</si>
  <si>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</si>
  <si>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</si>
  <si>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</si>
  <si>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</si>
  <si>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</si>
  <si>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</si>
  <si>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</si>
  <si>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</si>
  <si>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</si>
  <si>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</si>
  <si>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</si>
  <si>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</si>
  <si>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</si>
  <si>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</si>
  <si>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</si>
  <si>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</si>
  <si>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</si>
  <si>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</si>
  <si>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</si>
  <si>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</si>
  <si>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</si>
  <si>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</si>
  <si>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</si>
  <si>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</si>
  <si>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</si>
  <si>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</si>
  <si>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</si>
  <si>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</si>
  <si>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</si>
  <si>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</si>
  <si>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</si>
  <si>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</si>
  <si>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</si>
  <si>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</si>
  <si>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</si>
  <si>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</si>
  <si>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</si>
  <si>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</si>
  <si>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</si>
  <si>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</si>
  <si>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</si>
  <si>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</si>
  <si>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</si>
  <si>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</si>
  <si>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</si>
  <si>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</si>
  <si>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</si>
  <si>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</si>
  <si>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</si>
  <si>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</si>
  <si>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</si>
  <si>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</si>
  <si>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</si>
  <si>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</si>
  <si>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</si>
  <si>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</si>
  <si>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</si>
  <si>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</si>
  <si>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</si>
  <si>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</si>
  <si>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</si>
  <si>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</si>
  <si>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</si>
  <si>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</si>
  <si>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</si>
  <si>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</si>
  <si>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</si>
  <si>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</si>
  <si>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</si>
  <si>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</si>
  <si>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</si>
  <si>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</si>
  <si>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</si>
  <si>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</si>
  <si>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</si>
  <si>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</si>
  <si>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</si>
  <si>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</si>
  <si>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</si>
  <si>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</si>
  <si>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</si>
  <si>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</si>
  <si>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</si>
  <si>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</si>
  <si>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</si>
  <si>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</si>
  <si>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</si>
  <si>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</si>
  <si>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</si>
  <si>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</si>
  <si>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</si>
  <si>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</si>
  <si>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</si>
  <si>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</si>
  <si>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</si>
  <si>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</si>
  <si>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</si>
  <si>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</si>
  <si>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</si>
  <si>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</si>
  <si>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</si>
  <si>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</si>
  <si>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</si>
  <si>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</si>
  <si>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</si>
  <si>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</si>
  <si>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</si>
  <si>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</si>
  <si>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</si>
  <si>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</si>
  <si>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</si>
  <si>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</si>
  <si>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</si>
  <si>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</si>
  <si>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</si>
  <si>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</si>
  <si>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</si>
  <si>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</si>
  <si>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</si>
  <si>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</si>
  <si>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</si>
  <si>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</si>
  <si>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</si>
  <si>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</si>
  <si>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</si>
  <si>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</si>
  <si>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</si>
  <si>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</si>
  <si>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</si>
  <si>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</si>
  <si>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</si>
  <si>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</si>
  <si>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</si>
  <si>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</si>
  <si>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</si>
  <si>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</si>
  <si>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</si>
  <si>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</si>
  <si>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</si>
  <si>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</si>
  <si>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</si>
  <si>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</si>
  <si>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</si>
  <si>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</si>
  <si>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</si>
  <si>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</si>
  <si>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</si>
  <si>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</si>
  <si>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</si>
  <si>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</si>
  <si>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</si>
  <si>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</si>
  <si>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</si>
  <si>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</si>
  <si>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</si>
  <si>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</si>
  <si>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</si>
  <si>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</si>
  <si>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</si>
  <si>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</si>
  <si>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</si>
  <si>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</si>
  <si>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</si>
  <si>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</si>
  <si>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</si>
  <si>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</si>
  <si>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</si>
  <si>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</si>
  <si>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</si>
  <si>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</si>
  <si>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</si>
  <si>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</si>
  <si>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</si>
  <si>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</si>
  <si>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</si>
  <si>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</si>
  <si>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</si>
  <si>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</si>
  <si>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</si>
  <si>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</si>
  <si>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</si>
  <si>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</si>
  <si>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</si>
  <si>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</si>
  <si>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</si>
  <si>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</si>
  <si>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</si>
  <si>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</si>
  <si>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</si>
  <si>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</si>
  <si>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</si>
  <si>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</si>
  <si>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</si>
  <si>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</si>
  <si>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</si>
  <si>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</si>
  <si>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</si>
  <si>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</si>
  <si>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</si>
  <si>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</si>
  <si>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</si>
  <si>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</si>
  <si>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</si>
  <si>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</si>
  <si>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</si>
  <si>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</si>
  <si>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</si>
  <si>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</si>
  <si>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</si>
  <si>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</si>
  <si>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</si>
  <si>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</si>
  <si>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</si>
  <si>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</si>
  <si>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</si>
  <si>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</si>
  <si>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</si>
  <si>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</si>
  <si>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</si>
  <si>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</si>
  <si>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</si>
  <si>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</si>
  <si>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</si>
  <si>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</si>
  <si>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</si>
  <si>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</si>
  <si>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</si>
  <si>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</si>
  <si>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</si>
  <si>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</si>
  <si>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</si>
  <si>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</si>
  <si>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</si>
  <si>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</si>
  <si>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</si>
  <si>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</si>
  <si>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</si>
  <si>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</si>
  <si>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</si>
  <si>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</si>
  <si>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</si>
  <si>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</si>
  <si>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</si>
  <si>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</si>
  <si>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</si>
  <si>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</si>
  <si>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</si>
  <si>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</si>
  <si>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</si>
  <si>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</si>
  <si>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</si>
  <si>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</si>
  <si>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</si>
  <si>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</si>
  <si>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</si>
  <si>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</si>
  <si>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</si>
  <si>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</si>
  <si>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</si>
  <si>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</si>
  <si>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</si>
  <si>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</si>
  <si>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</si>
  <si>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</si>
  <si>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</si>
  <si>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</si>
  <si>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</si>
  <si>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</si>
  <si>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</si>
  <si>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</si>
  <si>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</si>
  <si>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</si>
  <si>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</si>
  <si>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</si>
  <si>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</si>
  <si>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</si>
  <si>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</si>
  <si>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</si>
  <si>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</si>
  <si>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</si>
  <si>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</si>
  <si>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</si>
  <si>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</si>
  <si>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</si>
  <si>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</si>
  <si>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</si>
  <si>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</si>
  <si>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</si>
  <si>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</si>
  <si>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</si>
  <si>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</si>
  <si>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</si>
  <si>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</si>
  <si>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</si>
  <si>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</si>
  <si>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</si>
  <si>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</si>
  <si>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</si>
  <si>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</si>
  <si>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</si>
  <si>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</si>
  <si>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</si>
  <si>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</si>
  <si>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</si>
  <si>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</si>
  <si>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</si>
  <si>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</si>
  <si>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</si>
  <si>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</si>
  <si>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</si>
  <si>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</si>
  <si>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</si>
  <si>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</si>
  <si>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</si>
  <si>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</si>
  <si>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</si>
  <si>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</si>
  <si>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</si>
  <si>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</si>
  <si>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</si>
  <si>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</si>
  <si>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</si>
  <si>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</si>
  <si>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</si>
  <si>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</si>
  <si>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</si>
  <si>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</si>
  <si>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</si>
  <si>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</si>
  <si>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</si>
  <si>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</si>
  <si>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</si>
  <si>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</si>
  <si>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</si>
  <si>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</si>
  <si>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</si>
  <si>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</si>
  <si>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</si>
  <si>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</si>
  <si>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</si>
  <si>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</si>
  <si>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</si>
  <si>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</si>
  <si>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</si>
  <si>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</si>
  <si>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</si>
  <si>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</si>
  <si>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</si>
  <si>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</si>
  <si>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</si>
  <si>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</si>
  <si>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</si>
  <si>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</si>
  <si>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</si>
  <si>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</si>
  <si>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</si>
  <si>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</si>
  <si>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</si>
  <si>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</si>
  <si>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</si>
  <si>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</si>
  <si>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</si>
  <si>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</si>
  <si>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</si>
  <si>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</si>
  <si>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</si>
  <si>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</si>
  <si>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</si>
  <si>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</si>
  <si>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</si>
  <si>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</si>
  <si>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</si>
  <si>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</si>
  <si>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</si>
  <si>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</si>
  <si>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</si>
  <si>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</si>
  <si>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</si>
  <si>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</si>
  <si>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</si>
  <si>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</si>
  <si>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</si>
  <si>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</si>
  <si>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</si>
  <si>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</si>
  <si>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</si>
  <si>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</si>
  <si>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</si>
  <si>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</si>
  <si>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</si>
  <si>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</si>
  <si>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</si>
  <si>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</si>
  <si>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</si>
  <si>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</si>
  <si>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</si>
  <si>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</si>
  <si>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</si>
  <si>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</si>
  <si>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</si>
  <si>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</si>
  <si>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</si>
  <si>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</si>
  <si>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</si>
  <si>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</si>
  <si>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</si>
  <si>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</si>
  <si>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</si>
  <si>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</si>
  <si>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</si>
  <si>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</si>
  <si>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</si>
  <si>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</si>
  <si>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</si>
  <si>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</si>
  <si>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</si>
  <si>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</si>
  <si>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</si>
  <si>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</si>
  <si>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</si>
  <si>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</si>
  <si>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</si>
  <si>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</si>
  <si>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</si>
  <si>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</si>
  <si>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</si>
  <si>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</si>
  <si>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</si>
  <si>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</si>
  <si>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</si>
  <si>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</si>
  <si>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</si>
  <si>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</si>
  <si>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</si>
  <si>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</si>
  <si>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</si>
  <si>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</si>
  <si>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</si>
  <si>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</si>
  <si>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</si>
  <si>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</si>
  <si>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</si>
  <si>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</si>
  <si>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</si>
  <si>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</si>
  <si>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</si>
  <si>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</si>
  <si>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</si>
  <si>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</si>
  <si>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</si>
  <si>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</si>
  <si>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</si>
  <si>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</si>
  <si>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</si>
  <si>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</si>
  <si>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</si>
  <si>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</si>
  <si>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</si>
  <si>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</si>
  <si>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</si>
  <si>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</si>
  <si>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</si>
  <si>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</si>
  <si>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</si>
  <si>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</si>
  <si>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</si>
  <si>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</si>
  <si>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</si>
  <si>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</si>
  <si>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</si>
  <si>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</si>
  <si>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</si>
  <si>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</si>
  <si>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</si>
  <si>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</si>
  <si>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</si>
  <si>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</si>
  <si>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</si>
  <si>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</si>
  <si>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</si>
  <si>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</si>
  <si>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</si>
  <si>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</si>
  <si>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</si>
  <si>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</si>
  <si>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</si>
  <si>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</si>
  <si>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</si>
  <si>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</si>
  <si>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</si>
  <si>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</si>
  <si>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</si>
  <si>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</si>
  <si>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</si>
  <si>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</si>
  <si>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</si>
  <si>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</si>
  <si>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</si>
  <si>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</si>
  <si>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</si>
  <si>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</si>
  <si>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</si>
  <si>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</si>
  <si>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</si>
  <si>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</si>
  <si>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</si>
  <si>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</si>
  <si>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</si>
  <si>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</si>
  <si>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</si>
  <si>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</si>
  <si>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</si>
  <si>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</si>
  <si>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</si>
  <si>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</si>
  <si>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</si>
  <si>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</si>
  <si>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</si>
  <si>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</si>
  <si>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</si>
  <si>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</si>
  <si>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</si>
  <si>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</si>
  <si>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</si>
  <si>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</si>
  <si>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</si>
  <si>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</si>
  <si>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</si>
  <si>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</si>
  <si>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</si>
  <si>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</si>
  <si>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</si>
  <si>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</si>
  <si>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</si>
  <si>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</si>
  <si>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</si>
  <si>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</si>
  <si>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</si>
  <si>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</si>
  <si>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</si>
  <si>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</si>
  <si>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</si>
  <si>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</si>
  <si>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</si>
  <si>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</si>
  <si>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</si>
  <si>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</si>
  <si>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</si>
  <si>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</si>
  <si>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</si>
  <si>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</si>
  <si>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</si>
  <si>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</si>
  <si>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</si>
  <si>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</si>
  <si>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</si>
  <si>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</si>
  <si>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</si>
  <si>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</si>
  <si>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</si>
  <si>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</si>
  <si>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</si>
  <si>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</si>
  <si>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</si>
  <si>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</si>
  <si>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</si>
  <si>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</si>
  <si>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</si>
  <si>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</si>
  <si>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</si>
  <si>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</si>
  <si>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</si>
  <si>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</si>
  <si>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</si>
  <si>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</si>
  <si>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</si>
  <si>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</si>
  <si>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</si>
  <si>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</si>
  <si>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</si>
  <si>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</si>
  <si>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</si>
  <si>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</si>
  <si>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</si>
  <si>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</si>
  <si>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</si>
  <si>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</si>
  <si>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</si>
  <si>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</si>
  <si>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</si>
  <si>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</si>
  <si>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</si>
  <si>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</si>
  <si>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</si>
  <si>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</si>
  <si>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</si>
  <si>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</si>
  <si>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</si>
  <si>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</si>
  <si>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</si>
  <si>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</si>
  <si>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</si>
  <si>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</si>
  <si>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</si>
  <si>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</si>
  <si>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</si>
  <si>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</si>
  <si>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</si>
  <si>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</si>
  <si>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</si>
  <si>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</si>
  <si>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</si>
  <si>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</si>
  <si>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</si>
  <si>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</si>
  <si>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</si>
  <si>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</si>
  <si>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</si>
  <si>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</si>
  <si>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</si>
  <si>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</si>
  <si>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</si>
  <si>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</si>
  <si>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</si>
  <si>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</si>
  <si>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</si>
  <si>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</si>
  <si>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</si>
  <si>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</si>
  <si>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</si>
  <si>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</si>
  <si>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</si>
  <si>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</si>
  <si>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</si>
  <si>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</si>
  <si>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</si>
  <si>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</si>
  <si>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</si>
  <si>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</si>
  <si>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</si>
  <si>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</si>
  <si>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</si>
  <si>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</si>
  <si>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</si>
  <si>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</si>
  <si>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</si>
  <si>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</si>
  <si>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</si>
  <si>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</si>
  <si>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</si>
  <si>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</si>
  <si>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</si>
  <si>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</si>
  <si>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</si>
  <si>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</si>
  <si>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</si>
  <si>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</si>
  <si>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</si>
  <si>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</si>
  <si>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</si>
  <si>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</si>
  <si>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</si>
  <si>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</si>
  <si>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</si>
  <si>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</si>
  <si>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</si>
  <si>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</si>
  <si>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</si>
  <si>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</si>
  <si>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</si>
  <si>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</si>
  <si>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</si>
  <si>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</si>
  <si>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</si>
  <si>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</si>
  <si>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</si>
  <si>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</si>
  <si>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</si>
  <si>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</si>
  <si>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</si>
  <si>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</si>
  <si>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</si>
  <si>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</si>
  <si>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</si>
  <si>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</si>
  <si>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</si>
  <si>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</si>
  <si>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</si>
  <si>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</si>
  <si>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</si>
  <si>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</si>
  <si>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</si>
  <si>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</si>
  <si>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</si>
  <si>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</si>
  <si>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</si>
  <si>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</si>
  <si>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</si>
  <si>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</si>
  <si>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</si>
  <si>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</si>
  <si>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</si>
  <si>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</si>
  <si>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</si>
  <si>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</si>
  <si>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</si>
  <si>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</si>
  <si>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</si>
  <si>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</si>
  <si>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</si>
  <si>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</si>
  <si>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</si>
  <si>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</si>
  <si>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</si>
  <si>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</si>
  <si>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</si>
  <si>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</si>
  <si>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</si>
  <si>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</si>
  <si>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</si>
  <si>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</si>
  <si>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</si>
  <si>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</si>
  <si>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</si>
  <si>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</si>
  <si>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</si>
  <si>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</si>
  <si>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</si>
  <si>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</si>
  <si>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</si>
  <si>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</si>
  <si>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</si>
  <si>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</si>
  <si>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</si>
  <si>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</si>
  <si>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</si>
  <si>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</si>
  <si>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</si>
  <si>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</si>
  <si>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</si>
  <si>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</si>
  <si>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</si>
  <si>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</si>
  <si>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</si>
  <si>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</si>
  <si>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</si>
  <si>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</si>
  <si>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</si>
  <si>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</si>
  <si>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</si>
  <si>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</si>
  <si>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</si>
  <si>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</si>
  <si>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</si>
  <si>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</si>
  <si>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</si>
  <si>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</si>
  <si>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</si>
  <si>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</si>
  <si>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</si>
  <si>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</si>
  <si>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</si>
  <si>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</si>
  <si>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</si>
  <si>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</si>
  <si>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</si>
  <si>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</si>
  <si>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</si>
  <si>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</si>
  <si>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</si>
  <si>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</si>
  <si>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</si>
  <si>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</si>
  <si>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</si>
  <si>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</si>
  <si>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</si>
  <si>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</si>
  <si>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</si>
  <si>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</si>
  <si>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</si>
  <si>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</si>
  <si>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</si>
  <si>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</si>
  <si>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</si>
  <si>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</si>
  <si>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</si>
  <si>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</si>
  <si>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</si>
  <si>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</si>
  <si>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</si>
  <si>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</si>
  <si>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</si>
  <si>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</si>
  <si>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</si>
  <si>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</si>
  <si>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</si>
  <si>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</si>
  <si>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</si>
  <si>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</si>
  <si>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</si>
  <si>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</si>
  <si>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</si>
  <si>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</si>
  <si>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</si>
  <si>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</si>
  <si>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</si>
  <si>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</si>
  <si>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</si>
  <si>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</si>
  <si>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</si>
  <si>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</si>
  <si>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</si>
  <si>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</si>
  <si>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</si>
  <si>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</si>
  <si>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</si>
  <si>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</si>
  <si>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</si>
  <si>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</si>
  <si>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</si>
  <si>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</si>
  <si>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</si>
  <si>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</si>
  <si>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</si>
  <si>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</si>
  <si>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</si>
  <si>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</si>
  <si>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</si>
  <si>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</si>
  <si>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</si>
  <si>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</si>
  <si>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</si>
  <si>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</si>
  <si>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</si>
  <si>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</si>
  <si>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</si>
  <si>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</si>
  <si>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</si>
  <si>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</si>
  <si>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</si>
  <si>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</si>
  <si>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</si>
  <si>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</si>
  <si>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</si>
  <si>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</si>
  <si>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</si>
  <si>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</si>
  <si>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</si>
  <si>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</si>
  <si>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</si>
  <si>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</si>
  <si>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</si>
  <si>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</si>
  <si>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</si>
  <si>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</si>
  <si>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</si>
  <si>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</si>
  <si>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</si>
  <si>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</si>
  <si>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</si>
  <si>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</si>
  <si>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</si>
  <si>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</si>
  <si>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</si>
  <si>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</si>
  <si>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</si>
  <si>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</si>
  <si>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</si>
  <si>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</si>
  <si>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</si>
  <si>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</si>
  <si>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</si>
  <si>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</si>
  <si>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</si>
  <si>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</si>
  <si>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</si>
  <si>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</si>
  <si>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</si>
  <si>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</si>
  <si>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</si>
  <si>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</si>
  <si>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</si>
  <si>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</si>
  <si>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</si>
  <si>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</si>
  <si>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</si>
  <si>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</si>
  <si>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</si>
  <si>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</si>
  <si>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</si>
  <si>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</si>
  <si>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</si>
  <si>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</si>
  <si>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</si>
  <si>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</si>
  <si>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</si>
  <si>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</si>
  <si>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</si>
  <si>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</si>
  <si>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</si>
  <si>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</si>
  <si>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</si>
  <si>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</si>
  <si>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</si>
  <si>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</si>
  <si>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</si>
  <si>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</si>
  <si>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</si>
  <si>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</si>
  <si>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</si>
  <si>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</si>
  <si>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</si>
  <si>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</si>
  <si>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</si>
  <si>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</si>
  <si>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</si>
  <si>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</si>
  <si>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</si>
  <si>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</si>
  <si>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</si>
  <si>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</si>
  <si>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</si>
  <si>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</si>
  <si>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</si>
  <si>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</si>
  <si>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</si>
  <si>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</si>
  <si>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</si>
  <si>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</si>
  <si>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</si>
  <si>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</si>
  <si>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</si>
  <si>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</si>
  <si>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</si>
  <si>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</si>
  <si>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</si>
  <si>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</si>
  <si>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</si>
  <si>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</si>
  <si>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</si>
  <si>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</si>
  <si>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</si>
  <si>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</si>
  <si>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</si>
  <si>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</si>
  <si>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</si>
  <si>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</si>
  <si>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</si>
  <si>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</si>
  <si>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</si>
  <si>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</si>
  <si>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</si>
  <si>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</si>
  <si>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</si>
  <si>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</si>
  <si>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</si>
  <si>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</si>
  <si>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</si>
  <si>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</si>
  <si>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</si>
  <si>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</si>
  <si>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</si>
  <si>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</si>
  <si>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</si>
  <si>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</si>
  <si>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</si>
  <si>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</si>
  <si>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</si>
  <si>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</si>
  <si>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</si>
  <si>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</si>
  <si>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</si>
  <si>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</si>
  <si>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</si>
  <si>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</si>
  <si>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</si>
  <si>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</si>
  <si>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</si>
  <si>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</si>
  <si>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</si>
  <si>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</si>
  <si>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</si>
  <si>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</si>
  <si>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</si>
  <si>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</si>
  <si>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</si>
  <si>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</si>
  <si>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</si>
  <si>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</si>
  <si>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</si>
  <si>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</si>
  <si>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</si>
  <si>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</si>
  <si>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</si>
  <si>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</si>
  <si>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</si>
  <si>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</si>
  <si>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</si>
  <si>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</si>
  <si>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</si>
  <si>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</si>
  <si>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</si>
  <si>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</si>
  <si>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</si>
  <si>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</si>
  <si>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</si>
  <si>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</si>
  <si>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</si>
  <si>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</si>
  <si>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</si>
  <si>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</si>
  <si>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</si>
  <si>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</si>
  <si>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</si>
  <si>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</si>
  <si>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</si>
  <si>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</si>
  <si>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</si>
  <si>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</si>
  <si>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</si>
  <si>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</si>
  <si>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</si>
  <si>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</si>
  <si>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</si>
  <si>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</si>
  <si>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</si>
  <si>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</si>
  <si>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</si>
  <si>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</si>
  <si>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</si>
  <si>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</si>
  <si>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</si>
  <si>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</si>
  <si>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</si>
  <si>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</si>
  <si>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</si>
  <si>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</si>
  <si>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</si>
  <si>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</si>
  <si>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</si>
  <si>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</si>
  <si>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</si>
  <si>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</si>
  <si>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</si>
  <si>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</si>
  <si>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</si>
  <si>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</si>
  <si>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</si>
  <si>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</si>
  <si>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</si>
  <si>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</si>
  <si>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</si>
  <si>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</si>
  <si>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</si>
  <si>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</si>
  <si>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</si>
  <si>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</si>
  <si>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</si>
  <si>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</si>
  <si>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</si>
  <si>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</si>
  <si>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</si>
  <si>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</si>
  <si>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</si>
  <si>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</si>
  <si>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</si>
  <si>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</si>
  <si>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</si>
  <si>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</si>
  <si>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</si>
  <si>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</si>
  <si>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</si>
  <si>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</si>
  <si>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</si>
  <si>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</si>
  <si>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</si>
  <si>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</si>
  <si>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</si>
  <si>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</si>
  <si>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</si>
  <si>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</si>
  <si>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</si>
  <si>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</si>
  <si>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</si>
  <si>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</si>
  <si>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</si>
  <si>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</si>
  <si>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</si>
  <si>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</si>
  <si>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</si>
  <si>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</si>
  <si>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</si>
  <si>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</si>
  <si>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</si>
  <si>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</si>
  <si>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</si>
  <si>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</si>
  <si>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</si>
  <si>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</si>
  <si>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</si>
  <si>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</si>
  <si>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</si>
  <si>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</si>
  <si>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</si>
  <si>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</si>
  <si>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</si>
  <si>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</si>
  <si>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</si>
  <si>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</si>
  <si>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</si>
  <si>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</si>
  <si>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</si>
  <si>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</si>
  <si>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</si>
  <si>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</si>
  <si>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</si>
  <si>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</si>
  <si>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</si>
  <si>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</si>
  <si>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</si>
  <si>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</si>
  <si>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</si>
  <si>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</si>
  <si>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</si>
  <si>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</si>
  <si>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</si>
  <si>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</si>
  <si>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</si>
  <si>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</si>
  <si>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</si>
  <si>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</si>
  <si>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</si>
  <si>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</si>
  <si>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</si>
  <si>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</si>
  <si>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</si>
  <si>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</si>
  <si>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</si>
  <si>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</si>
  <si>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</si>
  <si>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</si>
  <si>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</si>
  <si>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</si>
  <si>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</si>
  <si>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</si>
  <si>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</si>
  <si>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</si>
  <si>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</si>
  <si>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</si>
  <si>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</si>
  <si>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</si>
  <si>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</si>
  <si>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</si>
  <si>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</si>
  <si>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</si>
  <si>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</si>
  <si>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</si>
  <si>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</si>
  <si>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</si>
  <si>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</si>
  <si>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</si>
  <si>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</si>
  <si>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</si>
  <si>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</si>
  <si>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</si>
  <si>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</si>
  <si>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</si>
  <si>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</si>
  <si>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</si>
  <si>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</si>
  <si>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</si>
  <si>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</si>
  <si>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</si>
  <si>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</si>
  <si>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</si>
  <si>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</si>
  <si>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</si>
  <si>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</si>
  <si>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</si>
  <si>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</si>
  <si>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</si>
  <si>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</si>
  <si>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</si>
  <si>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</si>
  <si>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</si>
  <si>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</si>
  <si>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</si>
  <si>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</si>
  <si>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</si>
  <si>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</si>
  <si>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</si>
  <si>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</si>
  <si>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</si>
  <si>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</si>
  <si>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</si>
  <si>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</si>
  <si>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</si>
  <si>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</si>
  <si>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</si>
  <si>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</si>
  <si>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</si>
  <si>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</si>
  <si>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</si>
  <si>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</si>
  <si>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</si>
  <si>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</si>
  <si>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</si>
  <si>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</si>
  <si>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</si>
  <si>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</si>
  <si>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</si>
  <si>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</si>
  <si>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</si>
  <si>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</si>
  <si>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</si>
  <si>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</si>
  <si>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</si>
  <si>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</si>
  <si>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</si>
  <si>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</si>
  <si>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</si>
  <si>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</si>
  <si>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</si>
  <si>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</si>
  <si>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</si>
  <si>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</si>
  <si>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</si>
  <si>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</si>
  <si>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</si>
  <si>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</si>
  <si>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</si>
  <si>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</si>
  <si>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</si>
  <si>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</si>
  <si>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</si>
  <si>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</si>
  <si>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</si>
  <si>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</si>
  <si>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</si>
  <si>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</si>
  <si>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</si>
  <si>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</si>
  <si>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</si>
  <si>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</si>
  <si>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</si>
  <si>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</si>
  <si>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</si>
  <si>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</si>
  <si>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</si>
  <si>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</si>
  <si>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</si>
  <si>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</si>
  <si>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</si>
  <si>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</si>
  <si>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</si>
  <si>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</si>
  <si>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</si>
  <si>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</si>
  <si>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</si>
  <si>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</si>
  <si>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</si>
  <si>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</si>
  <si>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</si>
  <si>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</si>
  <si>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</si>
  <si>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</si>
  <si>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</si>
  <si>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</si>
  <si>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</si>
  <si>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</si>
  <si>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</si>
  <si>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</si>
  <si>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</si>
  <si>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</si>
  <si>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</si>
  <si>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</si>
  <si>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</si>
  <si>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</si>
  <si>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</si>
  <si>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</si>
  <si>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</si>
  <si>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</si>
  <si>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</si>
  <si>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</si>
  <si>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</si>
  <si>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</si>
  <si>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</si>
  <si>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</si>
  <si>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</si>
  <si>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</si>
  <si>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</si>
  <si>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</si>
  <si>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</si>
  <si>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</si>
  <si>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</si>
  <si>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</si>
  <si>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</si>
  <si>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</si>
  <si>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</si>
  <si>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</si>
  <si>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</si>
  <si>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</si>
  <si>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</si>
  <si>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</si>
  <si>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</si>
  <si>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</si>
  <si>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</si>
  <si>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</si>
  <si>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</si>
  <si>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</si>
  <si>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</si>
  <si>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</si>
  <si>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</si>
  <si>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</si>
  <si>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</si>
  <si>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</si>
  <si>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</si>
  <si>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</si>
  <si>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</si>
  <si>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</si>
  <si>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</si>
  <si>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</si>
  <si>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</si>
  <si>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</si>
  <si>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</si>
  <si>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</si>
  <si>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</si>
  <si>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</si>
  <si>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</si>
  <si>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</si>
  <si>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</si>
  <si>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</si>
  <si>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</si>
  <si>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</si>
  <si>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</si>
  <si>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</si>
  <si>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</si>
  <si>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</si>
  <si>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</si>
  <si>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</si>
  <si>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</si>
  <si>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</si>
  <si>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</si>
  <si>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</si>
  <si>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</si>
  <si>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</si>
  <si>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</si>
  <si>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</si>
  <si>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</si>
  <si>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</si>
  <si>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</si>
  <si>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</si>
  <si>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</si>
  <si>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</si>
  <si>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</si>
  <si>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</si>
  <si>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</si>
  <si>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</si>
  <si>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</si>
  <si>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</si>
  <si>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</si>
  <si>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</si>
  <si>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</si>
  <si>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</si>
  <si>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</si>
  <si>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</si>
  <si>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</si>
  <si>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</si>
  <si>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</si>
  <si>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</si>
  <si>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</si>
  <si>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</si>
  <si>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</si>
  <si>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</si>
  <si>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</si>
  <si>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</si>
  <si>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</si>
  <si>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</si>
  <si>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</si>
  <si>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</si>
  <si>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</si>
  <si>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</si>
  <si>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</si>
  <si>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</si>
  <si>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</si>
  <si>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</si>
  <si>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</si>
  <si>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</si>
  <si>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</si>
  <si>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</si>
  <si>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</si>
  <si>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</si>
  <si>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</si>
  <si>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</si>
  <si>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</si>
  <si>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</si>
  <si>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</si>
  <si>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</si>
  <si>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</si>
  <si>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</si>
  <si>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</si>
  <si>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</si>
  <si>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</si>
  <si>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</si>
  <si>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</si>
  <si>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</si>
  <si>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</si>
  <si>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</si>
  <si>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</si>
  <si>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</si>
  <si>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</si>
  <si>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</si>
  <si>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</si>
  <si>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</si>
  <si>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</si>
  <si>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</si>
  <si>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</si>
  <si>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</si>
  <si>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</si>
  <si>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</si>
  <si>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</si>
  <si>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</si>
  <si>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</si>
  <si>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</si>
  <si>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</si>
  <si>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</si>
  <si>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</si>
  <si>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</si>
  <si>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PCM-20251119-00001279</t>
  </si>
  <si>
    <t>Team save hub site RYMK0549 Another team support on the way</t>
  </si>
  <si>
    <t>PCM-20251119-00001526</t>
  </si>
  <si>
    <t xml:space="preserve">Major issue at main Gen and team working to fix the issue </t>
  </si>
  <si>
    <t>NO PCM</t>
  </si>
  <si>
    <t>PCM-20251119-00001586</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</si>
  <si>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</si>
  <si>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</si>
  <si>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</si>
  <si>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</si>
  <si>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</si>
  <si>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</si>
  <si>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</si>
  <si>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</si>
  <si>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TT-20251119-00078- no new PCM</t>
  </si>
  <si>
    <t>EM Team at site checking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</si>
</sst>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5" xfId="1" applyNumberFormat="1"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1" applyNumberFormat="1" applyFont="1" applyFill="1" applyBorder="1" applyAlignment="1">
      <alignment horizontal="center" vertical="center"/>
    </xf>
    <xf numFmtId="165" fontId="33" fillId="7" borderId="1" xfId="1" applyNumberFormat="1" applyFont="1" applyFill="1" applyBorder="1" applyAlignment="1">
      <alignment horizontal="center" vertical="center"/>
    </xf>
    <xf numFmtId="164" fontId="33" fillId="7" borderId="1" xfId="1" applyNumberFormat="1" applyFont="1" applyFill="1" applyBorder="1" applyAlignment="1">
      <alignment horizontal="center" vertical="center"/>
    </xf>
    <xf numFmtId="0" fontId="33" fillId="7" borderId="1" xfId="1" applyFont="1" applyFill="1" applyBorder="1" applyAlignment="1">
      <alignment horizontal="center" vertical="center" wrapText="1"/>
    </xf>
    <xf numFmtId="0" fontId="33" fillId="7" borderId="6" xfId="1"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 totalsRowShown="0" headerRowDxfId="174" dataDxfId="173" headerRowBorderDxfId="171" tableBorderDxfId="172" totalsRowBorderDxfId="170">
  <autoFilter ref="A1:L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5" totalsRowShown="0" headerRowDxfId="157" dataDxfId="156" headerRowBorderDxfId="154" tableBorderDxfId="155" totalsRowBorderDxfId="153">
  <autoFilter ref="A1:CJ1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89" totalsRowShown="0" headerRowDxfId="48" dataDxfId="47" headerRowBorderDxfId="45" tableBorderDxfId="46" totalsRowBorderDxfId="44">
  <autoFilter ref="A1:L48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58" totalsRowShown="0" headerRowDxfId="31" dataDxfId="30" headerRowBorderDxfId="28" tableBorderDxfId="29">
  <autoFilter ref="A1:L15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0" totalsRowShown="0" headerRowDxfId="15" dataDxfId="14" headerRowBorderDxfId="12" tableBorderDxfId="13">
  <autoFilter ref="A1:L6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tabSelected="1" workbookViewId="0">
      <selection activeCell="A3" sqref="A3:XFD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317.74745509259083</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78"/>
      <c r="E3" s="142"/>
      <c r="F3" s="143"/>
      <c r="G3" s="144">
        <f ca="1">IFERROR(NOW()-F3,"")</f>
        <v>45980.695881018517</v>
      </c>
      <c r="H3" s="143"/>
      <c r="I3" s="141" t="str">
        <f>IFERROR(VLOOKUP(D3,DB!A:F,6,0),"")</f>
        <v/>
      </c>
      <c r="J3" s="141" t="str">
        <f>IFERROR(VLOOKUP(D3,DB!A:G,7,0),"")</f>
        <v/>
      </c>
      <c r="K3" s="145"/>
      <c r="L3" s="146" t="str">
        <f>IFERROR(VLOOKUP(D3,DB!A:I,9,0),"")</f>
        <v/>
      </c>
    </row>
    <row r="4" spans="1:15" ht="15" customHeight="1">
      <c r="A4" s="128"/>
      <c r="B4" s="129" t="str">
        <f>IFERROR(VLOOKUP(D9,DB!A:K,11,0),"")</f>
        <v/>
      </c>
      <c r="C4" s="129"/>
      <c r="D4" s="129"/>
      <c r="E4" s="130"/>
      <c r="F4" s="127"/>
      <c r="G4" s="131">
        <f ca="1">IFERROR(NOW()-F4,"")</f>
        <v>45980.695881018517</v>
      </c>
      <c r="H4" s="127"/>
      <c r="I4" s="129" t="str">
        <f>IFERROR(VLOOKUP(D9,DB!A:F,6,0),"")</f>
        <v/>
      </c>
      <c r="J4" s="129" t="str">
        <f>IFERROR(VLOOKUP(D9,DB!A:G,7,0),"")</f>
        <v/>
      </c>
      <c r="K4" s="132"/>
      <c r="L4" s="133" t="str">
        <f>IFERROR(VLOOKUP(D9,DB!A:I,9,0),"")</f>
        <v/>
      </c>
    </row>
    <row r="5" spans="1:15" ht="15" customHeight="1">
      <c r="A5" s="128"/>
      <c r="B5" s="129" t="str">
        <f>IFERROR(VLOOKUP(D10,DB!A:K,11,0),"")</f>
        <v/>
      </c>
      <c r="C5" s="129"/>
      <c r="D5" s="129"/>
      <c r="E5" s="130"/>
      <c r="F5" s="127"/>
      <c r="G5" s="131">
        <f ca="1">IFERROR(NOW()-F5,"")</f>
        <v>45980.695881018517</v>
      </c>
      <c r="H5" s="127"/>
      <c r="I5" s="129" t="str">
        <f>IFERROR(VLOOKUP(D10,DB!A:F,6,0),"")</f>
        <v/>
      </c>
      <c r="J5" s="129" t="str">
        <f>IFERROR(VLOOKUP(D10,DB!A:G,7,0),"")</f>
        <v/>
      </c>
      <c r="K5" s="132"/>
      <c r="L5" s="133" t="str">
        <f>IFERROR(VLOOKUP(D10,DB!A:I,9,0),"")</f>
        <v/>
      </c>
    </row>
    <row r="6" spans="1:15" ht="15" customHeight="1">
      <c r="A6" s="128"/>
      <c r="B6" s="129" t="str">
        <f>IFERROR(VLOOKUP(D11,DB!A:K,11,0),"")</f>
        <v/>
      </c>
      <c r="C6" s="129"/>
      <c r="D6" s="129"/>
      <c r="E6" s="130"/>
      <c r="F6" s="127"/>
      <c r="G6" s="131">
        <f ca="1">IFERROR(NOW()-F6,"")</f>
        <v>45980.695881018517</v>
      </c>
      <c r="H6" s="127"/>
      <c r="I6" s="129" t="str">
        <f>IFERROR(VLOOKUP(D11,DB!A:F,6,0),"")</f>
        <v/>
      </c>
      <c r="J6" s="129" t="str">
        <f>IFERROR(VLOOKUP(D11,DB!A:G,7,0),"")</f>
        <v/>
      </c>
      <c r="K6" s="132"/>
      <c r="L6" s="133" t="str">
        <f>IFERROR(VLOOKUP(D11,DB!A:I,9,0),"")</f>
        <v/>
      </c>
    </row>
    <row r="7" spans="1:15" ht="15" customHeight="1">
      <c r="A7" s="128"/>
      <c r="B7" s="129" t="str">
        <f>IFERROR(VLOOKUP(D12,DB!A:K,11,0),"")</f>
        <v/>
      </c>
      <c r="C7" s="129"/>
      <c r="D7" s="129"/>
      <c r="E7" s="130"/>
      <c r="F7" s="127"/>
      <c r="G7" s="131">
        <f ca="1">IFERROR(NOW()-F7,"")</f>
        <v>45980.695881018517</v>
      </c>
      <c r="H7" s="127"/>
      <c r="I7" s="129" t="str">
        <f>IFERROR(VLOOKUP(D12,DB!A:F,6,0),"")</f>
        <v/>
      </c>
      <c r="J7" s="129" t="str">
        <f>IFERROR(VLOOKUP(D12,DB!A:G,7,0),"")</f>
        <v/>
      </c>
      <c r="K7" s="132"/>
      <c r="L7" s="133" t="str">
        <f>IFERROR(VLOOKUP(D12,DB!A:I,9,0),"")</f>
        <v/>
      </c>
    </row>
    <row r="8" spans="1:15" ht="15" customHeight="1">
      <c r="A8" s="128"/>
      <c r="B8" s="129" t="str">
        <f>IFERROR(VLOOKUP(D13,DB!A:K,11,0),"")</f>
        <v/>
      </c>
      <c r="C8" s="129"/>
      <c r="D8" s="129"/>
      <c r="E8" s="130"/>
      <c r="F8" s="127"/>
      <c r="G8" s="131">
        <f ca="1">IFERROR(NOW()-F8,"")</f>
        <v>45980.695881018517</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45980.695881018517</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45980.695881018517</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45980.695881018517</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45980.695881018517</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45980.695881018517</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45980.695881018517</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45980.695881018517</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45980.695881018517</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45980.695881018517</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45980.695881018517</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45980.695881018517</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45980.695881018517</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45980.695881018517</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45980.695881018517</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45980.695881018517</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45980.695881018517</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45980.695881018517</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45980.695881018517</v>
      </c>
      <c r="H26" s="127"/>
      <c r="I26" s="129" t="str">
        <f>IFERROR(VLOOKUP(D31,DB!A:F,6,0),"")</f>
        <v/>
      </c>
      <c r="J26" s="129" t="str">
        <f>IFERROR(VLOOKUP(D31,DB!A:G,7,0),"")</f>
        <v/>
      </c>
      <c r="K26" s="132"/>
      <c r="L26" s="133" t="str">
        <f>IFERROR(VLOOKUP(D31,DB!A:I,9,0),"")</f>
        <v/>
      </c>
    </row>
    <row r="27" spans="1:12" ht="15" customHeight="1">
      <c r="A27" s="128"/>
      <c r="B27" s="129" t="str">
        <f>IFERROR(VLOOKUP(#REF!,DB!A:K,11,0),"")</f>
        <v/>
      </c>
      <c r="C27" s="129"/>
      <c r="D27" s="129"/>
      <c r="E27" s="130"/>
      <c r="F27" s="127"/>
      <c r="G27" s="131">
        <f ca="1">IFERROR(NOW()-F27,"")</f>
        <v>45980.695881018517</v>
      </c>
      <c r="H27" s="127"/>
      <c r="I27" s="129" t="str">
        <f>IFERROR(VLOOKUP(#REF!,DB!A:F,6,0),"")</f>
        <v/>
      </c>
      <c r="J27" s="129" t="str">
        <f>IFERROR(VLOOKUP(#REF!,DB!A:G,7,0),"")</f>
        <v/>
      </c>
      <c r="K27" s="132"/>
      <c r="L27" s="133" t="str">
        <f>IFERROR(VLOOKUP(#REF!,DB!A:I,9,0),"")</f>
        <v/>
      </c>
    </row>
    <row r="28" spans="1:12" ht="15" customHeight="1">
      <c r="A28" s="128"/>
      <c r="B28" s="129" t="str">
        <f>IFERROR(VLOOKUP(#REF!,DB!A:K,11,0),"")</f>
        <v/>
      </c>
      <c r="C28" s="129"/>
      <c r="D28" s="129"/>
      <c r="E28" s="130"/>
      <c r="F28" s="127"/>
      <c r="G28" s="131">
        <f ca="1">IFERROR(NOW()-F28,"")</f>
        <v>45980.695881018517</v>
      </c>
      <c r="H28" s="127"/>
      <c r="I28" s="129" t="str">
        <f>IFERROR(VLOOKUP(#REF!,DB!A:F,6,0),"")</f>
        <v/>
      </c>
      <c r="J28" s="129" t="str">
        <f>IFERROR(VLOOKUP(#REF!,DB!A:G,7,0),"")</f>
        <v/>
      </c>
      <c r="K28" s="132"/>
      <c r="L28" s="133" t="str">
        <f>IFERROR(VLOOKUP(#REF!,DB!A:I,9,0),"")</f>
        <v/>
      </c>
    </row>
    <row r="29" spans="1:12" ht="15" customHeight="1">
      <c r="A29" s="128"/>
      <c r="B29" s="129" t="str">
        <f>IFERROR(VLOOKUP(#REF!,DB!A:K,11,0),"")</f>
        <v/>
      </c>
      <c r="C29" s="129"/>
      <c r="D29" s="129"/>
      <c r="E29" s="130"/>
      <c r="F29" s="127"/>
      <c r="G29" s="131">
        <f ca="1">IFERROR(NOW()-F29,"")</f>
        <v>45980.695881018517</v>
      </c>
      <c r="H29" s="127"/>
      <c r="I29" s="129" t="str">
        <f>IFERROR(VLOOKUP(#REF!,DB!A:F,6,0),"")</f>
        <v/>
      </c>
      <c r="J29" s="129" t="str">
        <f>IFERROR(VLOOKUP(#REF!,DB!A:G,7,0),"")</f>
        <v/>
      </c>
      <c r="K29" s="132"/>
      <c r="L29" s="133" t="str">
        <f>IFERROR(VLOOKUP(#REF!,DB!A:I,9,0),"")</f>
        <v/>
      </c>
    </row>
    <row r="30" spans="1:12" ht="15" customHeight="1">
      <c r="A30" s="128"/>
      <c r="B30" s="129" t="str">
        <f>IFERROR(VLOOKUP(#REF!,DB!A:K,11,0),"")</f>
        <v/>
      </c>
      <c r="C30" s="129"/>
      <c r="D30" s="129"/>
      <c r="E30" s="130"/>
      <c r="F30" s="127"/>
      <c r="G30" s="131">
        <f ca="1">IFERROR(NOW()-F30,"")</f>
        <v>45980.695881018517</v>
      </c>
      <c r="H30" s="127"/>
      <c r="I30" s="129" t="str">
        <f>IFERROR(VLOOKUP(#REF!,DB!A:F,6,0),"")</f>
        <v/>
      </c>
      <c r="J30" s="129" t="str">
        <f>IFERROR(VLOOKUP(#REF!,DB!A:G,7,0),"")</f>
        <v/>
      </c>
      <c r="K30" s="132"/>
      <c r="L30" s="133" t="str">
        <f>IFERROR(VLOOKUP(#REF!,DB!A:I,9,0),"")</f>
        <v/>
      </c>
    </row>
    <row r="31" spans="1:12" ht="15" customHeight="1">
      <c r="A31" s="128"/>
      <c r="B31" s="129" t="str">
        <f>IFERROR(VLOOKUP(#REF!,DB!A:K,11,0),"")</f>
        <v/>
      </c>
      <c r="C31" s="129"/>
      <c r="D31" s="129"/>
      <c r="E31" s="130"/>
      <c r="F31" s="127"/>
      <c r="G31" s="131">
        <f ca="1">IFERROR(NOW()-F31,"")</f>
        <v>45980.695881018517</v>
      </c>
      <c r="H31" s="127"/>
      <c r="I31" s="129" t="str">
        <f>IFERROR(VLOOKUP(#REF!,DB!A:F,6,0),"")</f>
        <v/>
      </c>
      <c r="J31" s="129" t="str">
        <f>IFERROR(VLOOKUP(#REF!,DB!A:G,7,0),"")</f>
        <v/>
      </c>
      <c r="K31" s="132"/>
      <c r="L31" s="133" t="str">
        <f>IFERROR(VLOOKUP(#REF!,DB!A:I,9,0),"")</f>
        <v/>
      </c>
    </row>
    <row r="32" spans="1:12" ht="15" customHeight="1">
      <c r="A32" s="128"/>
      <c r="B32" s="129" t="str">
        <f>IFERROR(VLOOKUP(D32,DB!A:K,11,0),"")</f>
        <v/>
      </c>
      <c r="C32" s="129"/>
      <c r="D32" s="129"/>
      <c r="E32" s="130"/>
      <c r="F32" s="127"/>
      <c r="G32" s="131">
        <f ca="1">IFERROR(NOW()-F32,"")</f>
        <v>45980.695881018517</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45980.695881018517</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45980.695881018517</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45980.695881018517</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45980.695881018517</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45980.695881018517</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45980.695881018517</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45980.695881018517</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45980.695881018517</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45980.695881018517</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45980.695881018517</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45980.695881018517</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45980.695881018517</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45980.695881018517</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45980.695881018517</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45980.695881018517</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45980.695881018517</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45980.695881018517</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45980.695881018517</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45980.695881018517</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45980.695881018517</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45980.695881018517</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45980.695881018517</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45980.695881018517</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45980.695881018517</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45980.695881018517</v>
      </c>
      <c r="H57" s="127"/>
      <c r="I57" s="129" t="str">
        <f>IFERROR(VLOOKUP(D57,DB!A:F,6,0),"")</f>
        <v/>
      </c>
      <c r="J57" s="129" t="str">
        <f>IFERROR(VLOOKUP(D57,DB!A:G,7,0),"")</f>
        <v/>
      </c>
      <c r="K57" s="132"/>
      <c r="L57" s="133" t="str">
        <f>IFERROR(VLOOKUP(D57,DB!A:I,9,0),"")</f>
        <v/>
      </c>
    </row>
  </sheetData>
  <customSheetViews>
    <customSheetView guid="{F6042A99-DD27-4453-835D-0834D95730CC}" filter="1" showAutoFilter="1">
      <pageMargins left="0" right="0" top="0" bottom="0" header="0" footer="0"/>
      <autoFilter ref="B1:M1" xr:uid="{37AE3059-A088-4B34-A573-3086B36DB9CC}"/>
    </customSheetView>
  </customSheetViews>
  <dataValidations count="2">
    <dataValidation allowBlank="1" showInputMessage="1" showErrorMessage="1" sqref="E1" xr:uid="{5DBA255D-CDD9-49FB-AD3C-AF70AB4EE696}"/>
    <dataValidation type="list" allowBlank="1" showInputMessage="1" showErrorMessage="1" sqref="E2: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5"/>
  <sheetViews>
    <sheetView workbookViewId="0">
      <pane ySplit="1" topLeftCell="A2" activePane="bottomLeft" state="frozen"/>
      <selection pane="bottomLeft"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155.69604317130143</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45980.695881018517</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45980.695881018517</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45980.695881018517</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45980.695881018517</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45980.695881018517</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45980.695881018517</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45980.695881018517</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45980.695881018517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45980.695881018517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45980.695881018517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45980.695881018517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45980.695881018517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45980.695881018517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45980.695881018517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45980.695881018517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45980.695881018517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45980.695881018517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45980.695881018517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45980.695881018517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45980.695881018517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45980.695881018517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45980.695881018517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45980.695881018517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45980.695881018517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45980.695881018517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45980.695881018517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45980.695881018517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45980.695881018517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45980.695881018517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45980.695881018517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45980.695881018517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45980.695881018517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45980.695881018517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45980.695881018517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45980.695881018517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45980.695881018517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45980.695881018517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45980.695881018517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45980.695881018517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45980.695881018517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45980.695881018517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45980.695881018517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45980.695881018517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45980.695881018517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45980.695881018517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45980.695881018517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45980.695881018517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45980.695881018517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45980.695881018517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45980.695881018517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45980.695881018517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45980.695881018517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45980.695881018517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45980.695881018517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45980.695881018517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45980.695881018517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45980.695881018517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45980.695881018517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45980.695881018517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45980.695881018517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45980.695881018517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45980.695881018517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45980.695881018517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45980.695881018517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45980.695881018517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45980.695881018517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45980.695881018517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45980.695881018517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45980.695881018517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45980.695881018517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45980.695881018517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45980.695881018517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45980.695881018517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45980.695881018517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45980.695881018517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45980.695881018517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45980.695881018517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45980.695881018517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45980.695881018517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45980.695881018517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45980.695881018517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45980.695881018517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45980.695881018517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45980.695881018517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45980.695881018517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45980.695881018517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45980.695881018517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45980.695881018517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45980.695881018517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45980.695881018517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45980.695881018517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45980.695881018517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45980.695881018517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45980.695881018517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45980.695881018517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45980.695881018517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45980.695881018517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45980.695881018517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45980.695881018517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45980.695881018517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45980.695881018517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45980.695881018517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45980.695881018517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45980.695881018517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45980.695881018517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45980.695881018517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45980.695881018517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45980.695881018517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45980.695881018517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45980.695881018517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45980.695881018517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45980.695881018517</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45980.695881018517</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45980.695881018517</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45980.695881018517</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45980.695881018517</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45980.695881018517</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45980.695881018517</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45980.695881018517</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45980.695881018517</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45980.695881018517</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45980.695881018517</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45980.695881018517</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45980.695881018517</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45980.695881018517</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45980.695881018517</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45980.695881018517</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45980.695881018517</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45980.695881018517</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45980.695881018517</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45980.695881018517</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45980.695881018517</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45980.695881018517</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45980.695881018517</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45980.695881018517</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45980.695881018517</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45980.695881018517</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45980.695881018517</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45980.695881018517</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45980.695881018517</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45980.695881018517</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45980.695881018517</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45980.695881018517</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45980.695881018517</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45980.695881018517</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45980.695881018517</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45980.695881018517</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45980.695881018517</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45980.695881018517</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45980.695881018517</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45980.695881018517</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45980.695881018517</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45980.695881018517</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45980.695881018517</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45980.695881018517</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45980.695881018517</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45980.695881018517</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45980.695881018517</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45980.695881018517</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45980.695881018517</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45980.695881018517</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45980.695881018517</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45980.695881018517</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45980.695881018517</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45980.695881018517</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45980.695881018517</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45980.695881018517</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45980.695881018517</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45980.695881018517</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45980.695881018517</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45980.695881018517</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45980.695881018517</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45980.695881018517</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45980.695881018517</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45980.695881018517</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45980.695881018517</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45980.695881018517</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45980.695881018517</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45980.695881018517</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45980.695881018517</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45980.695881018517</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45980.695881018517</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sheetData>
  <dataValidations count="2">
    <dataValidation allowBlank="1" showInputMessage="1" showErrorMessage="1" sqref="E1" xr:uid="{4D935161-CDD3-4592-B877-3FB59C99E142}"/>
    <dataValidation type="list" allowBlank="1" showInputMessage="1" showErrorMessage="1" sqref="E3:E18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85"/>
      <c r="E2" s="61"/>
      <c r="F2" s="20"/>
      <c r="G2" s="21">
        <f t="shared" ref="G2:G3" ca="1" si="0">IFERROR(NOW()-F2,"-")</f>
        <v>45980.695881134263</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45980.695881134263</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45980.695881134263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45980.695881134263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45980.695881134263</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45980.695881134263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45980.695881134263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45980.695881134263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45980.695881134263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45980.695881134263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45980.695881134263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45980.695881134263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45980.695881134263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45980.695881134263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45980.695881134263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45980.695881134263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45980.695881134263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45980.695881134263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45980.695881134263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45980.695881134263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45980.695881134263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45980.695881134263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45980.695881134263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45980.695881134263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45980.695881134263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45980.695881134263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45980.695881134263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45980.695881134263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45980.695881134263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45980.695881134263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45980.695881134263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45980.695881134263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45980.695881134263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45980.695881134263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45980.695881134263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45980.695881134263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45980.695881134263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45980.695881134263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45980.695881134263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45980.695881134263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45980.695881134263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45980.695881134263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45980.695881134263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45980.695881134263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45980.695881134263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45980.695881134263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45980.695881134263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45980.695881134263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45980.695881134263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45980.695881134263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45980.695881134263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45980.695881134263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45980.695881134263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45980.695881134263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45980.695881134263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45980.695881134263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45980.695881134263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45980.695881134263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45980.695881134263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45980.695881134263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45980.695881134263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45980.695881134263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45980.695881134263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45980.695881134263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45980.695881134263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45980.695881134263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45980.695881134263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45980.695881134263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45980.695881134263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45980.695881134263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45980.695881134263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45980.695881134263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45980.695881134263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45980.695881134263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45980.695881134263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45980.695881134263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45980.695881134263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45980.695881134263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45980.695881134263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45980.695881134263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45980.695881134263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45980.695881134263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45980.695881134263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45980.695881134263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45980.695881134263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45980.695881134263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45980.695881134263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45980.695881134263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45980.695881134263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45980.695881134263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45980.695881134263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45980.695881134263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45980.695881134263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45980.695881134263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45980.695881134263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45980.695881134263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45980.695881134263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45980.695881134263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45980.695881134263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45980.695881134263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45980.695881134263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45980.695881134263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45980.695881134263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45980.695881134263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45980.695881134263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45980.695881134263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45980.695881134263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45980.695881134263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45980.695881134263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45980.695881134263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45980.695881134263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45980.695881134263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45980.695881134263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45980.695881134263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45980.695881134263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45980.695881134263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45980.695881134263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45980.695881134263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45980.695881134263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45980.695881134263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45980.695881134263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45980.695881134263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45980.695881134263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45980.695881134263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45980.695881134263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45980.695881134263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45980.695881134263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45980.695881134263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45980.695881134263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45980.695881134263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45980.695881134263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45980.695881134263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45980.695881134263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45980.695881134263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45980.695881134263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45980.695881134263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45980.695881134263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45980.695881134263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45980.695881134263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45980.695881134263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45980.695881134263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45980.695881134263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45980.695881134263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45980.695881134263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45980.695881134263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45980.695881134263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45980.695881134263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45980.695881134263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45980.695881134263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45980.695881134263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45980.695881134263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45980.695881134263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45980.695881134263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45980.695881134263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45980.695881134263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45980.695881134263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45980.695881134263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45980.695881134263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45980.695881134263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45980.695881134263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45980.695881134263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45980.695881134263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45980.695881134263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45980.695881134263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45980.695881134263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45980.695881134263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45980.695881134263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45980.695881134263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45980.695881134263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45980.695881134263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45980.695881134263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45980.695881134263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45980.695881134263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45980.695881134263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45980.695881134263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45980.695881134263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45980.695881134263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45980.695881134263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45980.695881134263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45980.695881134263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45980.695881134263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45980.695881134263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45980.695881134263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45980.695881134263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45980.695881134263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45980.695881134263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45980.695881134263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45980.695881134263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45980.695881134263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45980.695881134263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45980.695881134263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45980.695881134263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45980.695881134263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45980.695881134263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45980.695881134263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45980.695881134263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45980.695881134263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45980.695881134263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45980.695881134263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45980.695881134263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45980.695881134263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45980.695881134263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45980.695881134263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45980.695881134263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45980.695881134263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45980.695881134263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45980.695881134263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45980.695881134263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45980.695881134263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45980.695881134263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45980.695881134263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45980.695881134263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45980.695881134263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45980.695881134263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45980.695881134263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45980.695881134263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45980.695881134263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45980.695881134263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45980.695881134263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45980.695881134263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45980.695881134263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45980.695881134263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45980.695881134263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45980.695881134263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45980.695881134263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45980.695881134263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45980.695881134263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45980.695881134263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45980.695881134263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45980.695881134263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45980.695881134263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45980.695881134263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45980.695881134263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45980.695881134263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45980.695881134263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45980.695881134263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45980.695881134263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45980.695881134263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45980.695881134263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45980.695881134263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45980.695881134263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45980.695881134263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45980.695881134263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45980.695881134263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45980.695881134263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45980.695881134263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45980.695881134263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45980.695881134263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45980.695881134263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45980.695881134263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45980.695881134263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45980.695881134263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45980.695881134263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45980.695881134263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45980.695881134263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45980.695881134263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45980.695881134263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45980.695881134263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45980.695881134263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45980.695881134263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45980.695881134263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45980.695881134263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45980.695881134263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45980.695881134263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45980.695881134263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45980.695881134263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45980.695881134263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45980.695881134263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45980.695881134263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45980.695881134263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45980.695881134263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45980.695881134263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45980.695881134263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45980.695881134263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45980.695881134263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45980.695881134263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45980.695881134263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45980.695881134263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45980.695881134263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45980.695881134263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45980.695881134263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45980.695881134263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45980.695881134263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45980.695881134263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45980.695881134263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45980.695881134263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45980.695881134263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45980.695881134263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45980.695881134263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45980.695881134263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45980.695881134263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45980.695881134263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45980.695881134263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45980.695881134263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45980.695881134263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45980.695881134263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45980.695881134263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45980.695881134263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45980.695881134263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45980.695881134263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45980.695881134263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45980.695881134263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45980.695881134263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45980.695881134263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45980.695881134263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45980.695881134263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45980.695881134263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45980.695881134263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45980.695881134263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45980.695881134263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45980.695881134263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45980.695881134263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45980.695881134263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45980.695881134263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45980.695881134263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45980.695881134263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45980.695881134263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45980.695881134263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45980.695881134263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45980.695881134263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45980.695881134263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45980.695881134263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45980.695881134263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45980.695881134263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45980.695881134263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45980.695881134263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45980.695881134263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45980.695881134263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45980.695881134263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45980.695881134263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45980.695881134263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45980.695881134263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45980.695881134263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45980.695881134263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45980.695881134263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45980.695881134263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45980.695881134263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45980.695881134263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45980.695881134263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45980.695881134263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45980.695881134263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45980.695881134263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45980.695881134263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45980.695881134263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45980.695881134263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45980.695881134263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45980.695881134263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45980.695881134263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45980.695881134263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45980.695881134263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45980.695881134263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45980.695881134263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45980.695881134263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45980.695881134263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45980.695881134263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45980.695881134263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45980.695881134263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45980.695881134263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45980.695881134263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45980.695881134263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45980.695881134263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45980.695881134263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45980.695881134263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45980.695881134263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45980.695881134263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45980.695881134263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45980.695881134263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45980.695881134263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45980.695881134263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45980.695881134263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45980.695881134263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45980.695881134263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45980.695881134263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45980.695881134263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45980.695881134263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45980.695881134263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45980.695881134263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45980.695881134263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45980.695881134263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45980.695881134263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45980.695881134263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45980.695881134263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45980.695881134263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45980.695881134263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45980.695881134263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45980.695881134263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45980.695881134263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45980.695881134263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45980.695881134263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45980.695881134263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45980.695881134263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45980.695881134263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45980.695881134263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45980.695881134263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45980.695881134263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45980.695881134263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45980.695881134263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45980.695881134263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45980.695881134263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45980.695881134263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45980.695881134263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45980.695881134263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45980.695881134263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45980.695881134263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45980.695881134263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45980.695881134263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45980.695881134263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45980.695881134263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45980.695881134263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45980.695881134263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45980.695881134263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45980.695881134263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45980.695881134263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45980.695881134263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45980.695881134263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45980.695881134263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45980.695881134263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45980.695881134263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45980.695881134263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45980.695881134263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45980.695881134263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45980.695881134263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45980.695881134263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45980.695881134263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45980.695881134263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45980.695881134263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45980.695881134263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45980.695881134263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45980.695881134263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45980.695881134263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45980.695881134263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45980.695881134263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45980.695881134263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45980.695881134263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45980.695881134263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45980.695881134263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45980.695881134263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45980.695881134263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45980.695881134263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45980.695881134263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45980.695881134263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45980.695881134263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45980.695881134263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45980.695881134263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45980.695881134263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45980.695881134263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45980.695881134263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45980.695881134263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45980.695881134263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45980.695881134263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45980.695881134263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45980.695881134263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45980.695881134263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45980.695881134263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45980.695881134263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45980.695881134263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45980.695881134263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45980.695881134263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45980.695881134263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45980.695881134263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45980.695881134263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45980.695881134263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45980.695881134263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45980.695881134263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45980.695881134263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45980.695881134263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45980.695881134263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45980.695881134263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45980.695881134263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45980.695881134263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45980.695881134263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45980.695881134263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45980.695881134263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45980.695881134263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45980.695881134263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45980.695881134263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45980.695881134263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45980.695881134263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45980.695881134263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45980.695881134263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45980.695881134263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45980.695881134263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45980.695881134263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45980.695881134263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45980.695881134263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45980.695881134263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45980.695881134263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45980.695881134263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45980.695881134263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45980.695881134263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45980.695881134263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45980.695881134263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45980.695881134263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45980.695881134263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45980.695881134263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45980.695881134263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45980.695881134263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45980.695881134263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45980.695881134263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45980.695881134263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45980.695881134263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45980.695881134263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45980.695881134263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45980.695881134263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45980.695881134263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45980.695881134263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45980.695881134263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45980.695881134263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45980.695881134263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45980.695881134263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45980.695881134263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45980.695881134263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45980.695881134263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45980.695881134263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45980.695881134263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45980.695881134263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45980.695881134263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45980.695881134263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45980.695881134263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45980.695881134263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45980.695881134263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45980.695881134263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45980.695881134263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45980.695881134263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45980.695881134263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45980.695881134263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45980.695881134263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45980.695881134263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45980.695881134263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45980.695881134263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45980.695881134263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45980.695881134263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45980.695881134263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45980.695881134263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45980.695881134263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45980.695881134263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45980.695881134263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45980.695881134263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45980.695881134263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45980.695881134263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45980.695881134263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45980.695881134263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45980.695881134263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45980.695881134263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45980.695881134263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45980.695881134263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45980.695881134263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45980.695881134263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45980.695881134263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45980.695881134263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45980.695881134263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45980.695881134263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45980.695881134263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45980.695881134263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45980.695881134263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45980.695881134263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45980.695881134263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45980.695881134263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45980.695881134263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45980.695881134263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45980.695881134263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45980.695881134263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45980.695881134263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45980.695881134263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45980.695881134263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45980.695881134263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45980.695881134263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45980.695881134263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45980.695881134263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45980.695881134263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45980.695881134263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45980.695881134263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45980.695881134263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45980.695881134263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45980.695881134263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45980.695881134263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45980.695881134263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45980.695881134263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45980.695881134263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45980.695881134263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45980.695881134263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45980.695881134263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45980.695881134263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45980.695881134263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45980.695881134263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45980.695881134263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45980.695881134263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45980.695881134263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45980.695881134263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45980.695881134263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45980.695881134263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45980.695881134263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45980.695881134263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45980.695881134263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45980.695881134263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45980.695881134263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45980.695881134263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45980.695881134263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45980.695881134263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45980.695881134263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45980.695881134263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45980.695881134263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45980.695881134263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45980.695881134263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45980.695881134263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45980.695881134263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45980.695881134263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45980.695881134263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45980.695881134263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45980.695881134263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45980.695881134263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45980.695881134263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45980.695881134263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45980.695881134263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45980.695881134263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45980.695881134263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45980.695881134263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45980.695881134263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45980.695881134263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45980.695881134263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45980.695881134263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45980.695881134263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45980.695881134263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45980.695881134263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45980.695881134263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45980.695881134263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45980.695881134263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45980.695881134263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45980.695881134263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45980.695881134263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45980.695881134263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45980.695881134263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45980.695881134263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45980.695881134263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45980.695881134263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45980.695881134263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45980.695881134263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45980.695881134263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45980.695881134263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45980.695881134263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45980.695881134263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45980.695881134263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45980.695881134263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45980.695881134263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45980.695881134263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45980.695881134263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45980.695881134263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45980.695881134263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45980.695881134263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45980.695881134263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45980.695881134263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45980.695881134263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45980.695881134263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45980.695881134263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45980.695881134263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45980.695881134263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45980.695881134263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45980.695881134263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45980.695881134263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45980.695881134263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45980.695881134263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45980.695881134263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45980.695881134263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45980.695881134263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45980.695881134263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45980.695881134263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45980.695881134263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45980.695881134263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45980.695881134263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45980.695881134263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45980.695881134263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45980.695881134263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45980.695881134263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45980.695881134263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45980.695881134263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45980.695881134263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45980.695881134263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45980.695881134263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45980.695881134263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45980.695881134263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45980.695881134263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45980.695881134263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45980.695881134263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45980.695881134263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45980.695881134263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45980.695881134263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45980.695881134263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45980.695881134263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45980.695881134263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45980.695881134263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45980.695881134263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45980.695881134263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45980.695881134263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45980.695881134263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45980.695881134263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45980.695881134263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45980.695881134263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45980.695881134263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45980.695881134263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45980.695881134263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45980.695881134263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45980.695881134263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45980.695881134263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45980.695881134263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45980.695881134263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45980.695881134263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45980.695881134263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45980.695881134263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45980.695881134263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45980.695881134263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45980.695881134263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45980.695881134263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45980.695881134263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45980.695881134263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45980.695881134263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45980.695881134263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45980.695881134263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45980.695881134263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45980.695881134263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45980.695881134263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45980.695881134263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45980.695881134263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45980.695881134263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45980.695881134263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45980.695881134263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45980.695881134263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45980.695881134263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45980.695881134263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45980.695881134263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45980.695881134263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45980.695881134263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45980.695881134263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45980.695881134263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45980.695881134263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45980.695881134263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45980.695881134263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45980.695881134263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45980.695881134263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45980.695881134263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45980.695881134263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45980.695881134263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45980.695881134263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45980.695881134263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45980.695881134263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45980.695881134263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45980.695881134263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45980.695881134263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45980.695881134263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45980.695881134263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45980.695881134263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45980.695881134263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45980.695881134263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45980.695881134263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45980.695881134263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45980.695881134263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45980.695881134263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45980.695881134263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45980.695881134263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45980.695881134263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45980.695881134263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45980.695881134263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45980.695881134263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45980.695881134263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45980.695881134263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45980.695881134263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45980.695881134263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45980.695881134263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45980.695881134263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45980.695881134263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45980.695881134263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45980.695881134263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45980.695881134263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45980.695881134263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45980.695881134263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45980.695881134263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45980.695881134263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45980.695881134263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45980.695881134263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45980.695881134263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45980.695881134263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45980.695881134263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45980.695881134263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45980.695881134263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45980.695881134263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45980.695881134263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45980.695881134263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45980.695881134263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45980.695881134263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45980.695881134263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45980.695881134263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45980.695881134263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45980.695881134263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45980.695881134263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45980.695881134263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45980.695881134263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45980.695881134263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45980.695881134263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45980.695881134263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45980.695881134263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45980.695881134263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45980.695881134263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45980.695881134263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45980.695881134263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45980.695881134263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45980.695881134263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45980.695881134263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45980.695881134263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45980.695881134263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45980.695881134263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45980.695881134263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45980.695881134263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45980.695881134263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45980.695881134263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45980.695881134263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45980.695881134263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45980.695881134263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45980.695881134263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45980.695881134263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45980.695881134263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45980.695881134263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45980.695881134263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45980.695881134263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45980.695881134263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45980.695881134263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45980.695881134263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45980.695881134263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45980.695881134263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45980.695881134263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45980.695881134263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45980.695881134263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45980.695881134263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45980.695881134263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45980.695881134263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45980.695881134263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45980.695881134263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45980.695881134263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45980.695881134263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45980.695881134263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45980.695881134263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45980.695881134263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45980.695881134263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45980.695881134263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45980.695881134263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45980.695881134263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45980.695881134263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45980.695881134263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45980.695881134263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45980.695881134263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45980.695881134263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45980.695881134263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45980.695881134263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45980.695881134263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45980.695881134263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45980.695881134263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45980.695881134263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45980.695881134263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45980.695881134263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45980.695881134263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45980.695881134263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45980.695881134263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45980.695881134263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45980.695881134263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45980.695881134263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45980.695881134263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45980.695881134263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45980.695881134263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45980.695881134263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45980.695881134263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45980.695881134263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45980.695881134263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45980.695881134263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45980.695881134263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45980.695881134263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45980.695881134263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45980.695881134263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45980.695881134263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45980.695881134263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45980.695881134263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45980.695881134263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45980.695881134263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45980.695881134263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45980.695881134263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45980.695881134263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45980.695881134263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45980.695881134263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45980.695881134263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45980.695881134263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45980.695881134263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45980.695881134263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45980.695881134263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45980.695881134263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45980.695881134263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45980.695881134263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45980.695881134263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45980.695881134263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45980.695881134263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45980.695881134263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45980.695881134263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45980.695881134263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45980.695881134263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45980.695881134263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45980.695881134263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45980.695881134263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45980.695881134263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45980.695881134263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45980.695881134263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45980.695881134263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45980.695881134263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45980.695881134263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45980.695881134263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45980.695881134263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45980.695881134263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45980.695881134263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45980.695881134263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45980.695881134263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45980.695881134263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45980.695881134263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45980.695881134263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45980.695881134263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45980.695881134263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45980.695881134263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45980.695881134263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45980.695881134263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45980.695881134263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45980.695881134263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45980.695881134263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45980.695881134263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45980.695881134263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45980.695881134263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45980.695881134263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45980.695881134263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45980.695881134263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45980.695881134263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45980.695881134263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45980.695881134263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45980.695881134263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45980.695881134263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45980.695881134263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45980.695881134263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45980.695881134263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45980.695881134263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45980.695881134263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45980.695881134263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45980.695881134263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45980.695881134263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45980.695881134263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45980.695881134263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45980.695881134263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45980.695881134263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45980.695881134263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45980.695881134263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45980.695881134263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45980.695881134263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45980.695881134263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45980.695881134263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45980.695881134263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45980.695881134263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45980.695881134263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45980.695881134263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45980.695881134263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45980.695881134263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45980.695881134263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45980.695881134263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45980.695881134263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45980.695881134263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45980.695881134263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45980.695881134263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45980.695881134263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45980.695881134263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45980.695881134263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45980.695881134263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45980.695881134263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45980.695881134263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45980.695881134263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45980.695881134263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45980.695881134263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45980.695881134263</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9"/>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39105</v>
      </c>
      <c r="B2" s="91" t="str">
        <f>IFERROR(VLOOKUP(D2,DB!A:K,11,0),"")</f>
        <v>R4</v>
      </c>
      <c r="C2" s="93">
        <v>1</v>
      </c>
      <c r="D2" s="91" t="s">
        <v>35092</v>
      </c>
      <c r="E2" s="94" t="s">
        <v>39021</v>
      </c>
      <c r="F2" s="95">
        <v>45703.480717592596</v>
      </c>
      <c r="G2" s="96">
        <f ca="1">IFERROR(NOW()-F2,"")</f>
        <v>277.21516342592076</v>
      </c>
      <c r="H2" s="95">
        <v>45703.474768518521</v>
      </c>
      <c r="I2" s="95" t="str">
        <f>IFERROR(VLOOKUP(D2,DB!A:F,6,0),"")</f>
        <v>SCECO</v>
      </c>
      <c r="J2" s="95" t="str">
        <f>IFERROR(VLOOKUP(D2,DB!A:G,7,0),"")</f>
        <v>Dead</v>
      </c>
      <c r="K2" s="97" t="s">
        <v>39106</v>
      </c>
      <c r="L2" s="91" t="str">
        <f>IFERROR(VLOOKUP(D2,DB!A:I,9,0),"")</f>
        <v>Latis</v>
      </c>
    </row>
    <row r="3" spans="1:16" ht="15" customHeight="1">
      <c r="A3" s="113" t="s">
        <v>39107</v>
      </c>
      <c r="B3" s="113" t="str">
        <f>IFERROR(VLOOKUP(D3,DB!A:K,11,0),"")</f>
        <v>R4</v>
      </c>
      <c r="C3" s="93">
        <v>1</v>
      </c>
      <c r="D3" s="91" t="s">
        <v>34920</v>
      </c>
      <c r="E3" s="94" t="s">
        <v>39021</v>
      </c>
      <c r="F3" s="95">
        <v>45980.587314814817</v>
      </c>
      <c r="G3" s="96">
        <f t="shared" ref="G3:G59" ca="1" si="0">IFERROR(NOW()-F3,"")</f>
        <v>0.10856620370032033</v>
      </c>
      <c r="H3" s="95">
        <v>45980.581435185188</v>
      </c>
      <c r="I3" s="113" t="str">
        <f>IFERROR(VLOOKUP(D3,DB!A:F,6,0),"")</f>
        <v>SCECO</v>
      </c>
      <c r="J3" s="113" t="str">
        <f>IFERROR(VLOOKUP(D3,DB!A:G,7,0),"")</f>
        <v>Vandalized</v>
      </c>
      <c r="K3" s="97" t="s">
        <v>39108</v>
      </c>
      <c r="L3" s="91" t="str">
        <f>IFERROR(VLOOKUP(D3,DB!A:I,9,0),"")</f>
        <v>Latis</v>
      </c>
    </row>
    <row r="4" spans="1:16" ht="15" customHeight="1">
      <c r="A4" s="113" t="s">
        <v>39109</v>
      </c>
      <c r="B4" s="113" t="str">
        <f>IFERROR(VLOOKUP(D4,DB!A:K,11,0),"")</f>
        <v>R4</v>
      </c>
      <c r="C4" s="93">
        <v>5</v>
      </c>
      <c r="D4" s="91" t="s">
        <v>36648</v>
      </c>
      <c r="E4" s="94" t="s">
        <v>39021</v>
      </c>
      <c r="F4" s="95">
        <v>45980.662546296298</v>
      </c>
      <c r="G4" s="96">
        <f t="shared" ca="1" si="0"/>
        <v>3.3334722218569368E-2</v>
      </c>
      <c r="H4" s="95"/>
      <c r="I4" s="113" t="str">
        <f>IFERROR(VLOOKUP(D4,DB!A:F,6,0),"")</f>
        <v>Generator-SG</v>
      </c>
      <c r="J4" s="113" t="str">
        <f>IFERROR(VLOOKUP(D4,DB!A:G,7,0),"")</f>
        <v>In progress</v>
      </c>
      <c r="K4" s="97" t="s">
        <v>39110</v>
      </c>
      <c r="L4" s="91" t="str">
        <f>IFERROR(VLOOKUP(D4,DB!A:I,9,0),"")</f>
        <v>Latis</v>
      </c>
    </row>
    <row r="5" spans="1:16" ht="15" customHeight="1">
      <c r="A5" s="113" t="s">
        <v>39111</v>
      </c>
      <c r="B5" s="113" t="str">
        <f>IFERROR(VLOOKUP(D5,DB!A:K,11,0),"")</f>
        <v>R4</v>
      </c>
      <c r="C5" s="93">
        <v>1</v>
      </c>
      <c r="D5" s="91" t="s">
        <v>37987</v>
      </c>
      <c r="E5" s="94" t="s">
        <v>39021</v>
      </c>
      <c r="F5" s="95"/>
      <c r="G5" s="96">
        <f t="shared" ca="1" si="0"/>
        <v>45980.695881018517</v>
      </c>
      <c r="H5" s="95"/>
      <c r="I5" s="113" t="str">
        <f>IFERROR(VLOOKUP(D5,DB!A:F,6,0),"")</f>
        <v>SCECO</v>
      </c>
      <c r="J5" s="113" t="str">
        <f>IFERROR(VLOOKUP(D5,DB!A:G,7,0),"")</f>
        <v>Dead</v>
      </c>
      <c r="K5" s="97"/>
      <c r="L5" s="91" t="str">
        <f>IFERROR(VLOOKUP(D5,DB!A:I,9,0),"")</f>
        <v>Latis</v>
      </c>
    </row>
    <row r="6" spans="1:16" ht="15" customHeight="1">
      <c r="A6" s="113" t="s">
        <v>39112</v>
      </c>
      <c r="B6" s="113" t="str">
        <f>IFERROR(VLOOKUP(D6,DB!A:K,11,0),"")</f>
        <v>R4</v>
      </c>
      <c r="C6" s="93">
        <v>2</v>
      </c>
      <c r="D6" s="91" t="s">
        <v>38582</v>
      </c>
      <c r="E6" s="94" t="s">
        <v>39021</v>
      </c>
      <c r="F6" s="95">
        <v>45980.681817129633</v>
      </c>
      <c r="G6" s="96">
        <f t="shared" ca="1" si="0"/>
        <v>1.4063888884265907E-2</v>
      </c>
      <c r="H6" s="95"/>
      <c r="I6" s="113" t="str">
        <f>IFERROR(VLOOKUP(D6,DB!A:F,6,0),"")</f>
        <v>SCECO</v>
      </c>
      <c r="J6" s="113" t="str">
        <f>IFERROR(VLOOKUP(D6,DB!A:G,7,0),"")</f>
        <v>Vandalized</v>
      </c>
      <c r="K6" s="97"/>
      <c r="L6" s="91" t="str">
        <f>IFERROR(VLOOKUP(D6,DB!A:I,9,0),"")</f>
        <v>Latis</v>
      </c>
    </row>
    <row r="7" spans="1:16" ht="15" customHeight="1">
      <c r="A7" s="113"/>
      <c r="B7" s="113" t="str">
        <f>IFERROR(VLOOKUP(D7,DB!A:K,11,0),"")</f>
        <v/>
      </c>
      <c r="C7" s="93"/>
      <c r="D7" s="91"/>
      <c r="E7" s="94"/>
      <c r="F7" s="95"/>
      <c r="G7" s="96">
        <f t="shared" ca="1" si="0"/>
        <v>45980.695881018517</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45980.695881018517</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45980.695881018517</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45980.695881018517</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45980.695881018517</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45980.695881018517</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45980.695881018517</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45980.695881018517</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45980.695881018517</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45980.695881018517</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45980.695881018517</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45980.695881018517</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45980.695881018517</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45980.695881018517</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45980.695881018517</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45980.695881018517</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147"/>
      <c r="E23" s="94"/>
      <c r="F23" s="95"/>
      <c r="G23" s="96">
        <f t="shared" ca="1" si="0"/>
        <v>45980.695881018517</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45980.695881018517</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45980.695881018517</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45980.695881018517</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45980.695881018517</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45980.695881018517</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45980.695881018517</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45980.695881018517</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45980.695881018517</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45980.695881018517</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45980.695881018517</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45980.695881018517</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45980.695881018517</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45980.695881018517</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45980.695881018517</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45980.695881018517</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45980.695881018517</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45980.695881018517</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45980.695881018517</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45980.695881018517</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45980.695881018517</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45980.695881018517</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45980.695881018517</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45980.695881018517</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45980.695881018517</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45980.695881018517</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45980.695881018517</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45980.695881018517</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45980.695881018517</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45980.695881018517</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45980.695881018517</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45980.695881018517</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45980.695881018517</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45980.695881018517</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45980.695881018517</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45980.695881018517</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45980.695881018517</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ref="G60:G123" ca="1" si="1">IFERROR(NOW()-F60,"")</f>
        <v>45980.695881018517</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45980.695881018517</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45980.695881018517</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45980.695881018517</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45980.695881018517</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45980.695881018517</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45980.695881018517</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45980.695881018517</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45980.695881018517</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45980.695881018517</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45980.695881018517</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45980.695881018517</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45980.695881018517</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45980.695881018517</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45980.695881018517</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45980.695881018517</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45980.695881018517</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45980.695881018517</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45980.695881018517</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45980.695881018517</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45980.695881018517</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45980.695881018517</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45980.695881018517</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45980.695881018517</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45980.695881018517</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45980.695881018517</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45980.695881018517</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45980.695881018517</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45980.695881018517</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45980.695881018517</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45980.695881018517</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45980.695881018517</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45980.695881018517</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45980.695881018517</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45980.695881018517</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45980.695881018517</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45980.695881018517</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45980.695881018517</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45980.695881018517</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45980.695881018517</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45980.695881018517</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45980.695881018517</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45980.695881018517</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45980.695881018517</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45980.695881018517</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45980.695881018517</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45980.695881018517</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45980.695881018517</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45980.695881018517</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45980.695881018517</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45980.695881018517</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45980.695881018517</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45980.695881018517</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45980.695881018517</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45980.695881018517</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45980.695881018517</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45980.695881018517</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45980.695881018517</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45980.695881018517</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45980.695881018517</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45980.695881018517</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45980.695881018517</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45980.695881018517</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45980.695881018517</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ref="G124:G187" ca="1" si="2">IFERROR(NOW()-F124,"")</f>
        <v>45980.695881018517</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45980.695881018517</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45980.695881018517</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45980.695881018517</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45980.695881018517</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45980.695881018517</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45980.695881018517</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45980.695881018517</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45980.695881018517</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45980.695881018517</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45980.695881018517</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45980.695881018517</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45980.695881018517</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45980.695881018517</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45980.695881018517</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45980.695881018517</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45980.695881018517</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45980.695881018517</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45980.695881018517</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45980.695881018517</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45980.695881018517</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45980.695881018517</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45980.695881018517</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45980.695881018517</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45980.695881018517</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45980.695881018517</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45980.695881018517</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45980.695881018517</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45980.695881018517</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45980.695881018517</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45980.695881018517</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45980.695881018517</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45980.695881018517</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45980.695881018517</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45980.695881018517</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45980.695881018517</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45980.695881018517</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45980.695881018517</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45980.695881018517</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45980.695881018517</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45980.695881018517</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45980.695881018517</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45980.695881018517</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45980.695881018517</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45980.695881018517</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45980.695881018517</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45980.695881018517</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45980.695881018517</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45980.695881018517</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45980.695881018517</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45980.695881018517</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45980.695881018517</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45980.695881018517</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45980.695881018517</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45980.695881018517</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45980.695881018517</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45980.695881018517</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45980.695881018517</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45980.695881018517</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45980.695881018517</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45980.695881018517</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45980.695881018517</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45980.695881018517</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45980.695881018517</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ref="G188:G251" ca="1" si="3">IFERROR(NOW()-F188,"")</f>
        <v>45980.695881018517</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45980.695881018517</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45980.695881018517</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45980.695881018517</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45980.695881018517</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45980.695881018517</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45980.695881018517</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45980.695881018517</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45980.695881018517</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45980.695881018517</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45980.695881018517</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45980.695881018517</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45980.695881018517</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45980.695881018517</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45980.695881018517</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45980.695881018517</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45980.695881018517</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45980.695881018517</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45980.695881018517</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45980.695881018517</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45980.695881018517</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45980.695881018517</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45980.695881018517</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45980.695881018517</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45980.695881018517</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45980.695881018517</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45980.695881018517</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45980.695881018517</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45980.695881018517</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45980.695881018517</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45980.695881018517</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45980.695881018517</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45980.695881018517</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45980.695881018517</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45980.695881018517</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45980.695881018517</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45980.695881018517</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45980.695881018517</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45980.695881018517</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45980.695881018517</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45980.695881018517</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45980.695881018517</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45980.695881018517</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45980.695881018517</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45980.695881018517</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45980.695881018517</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45980.695881018517</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45980.695881018517</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45980.695881018517</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45980.695881018517</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45980.695881018517</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45980.695881018517</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45980.695881018517</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45980.695881018517</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45980.695881018517</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45980.695881018517</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45980.695881018517</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45980.695881018517</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45980.695881018517</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45980.695881018517</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45980.695881018517</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45980.695881018517</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45980.695881018517</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45980.695881018517</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ref="G252:G315" ca="1" si="4">IFERROR(NOW()-F252,"")</f>
        <v>45980.695881018517</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45980.695881018517</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45980.695881018517</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45980.695881018517</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45980.695881018517</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45980.695881018517</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45980.695881018517</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45980.695881018517</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45980.695881018517</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45980.695881018517</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45980.695881018517</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45980.695881018517</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45980.695881018517</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45980.695881018517</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45980.695881018517</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45980.695881018517</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45980.695881018517</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45980.695881018517</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45980.695881018517</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45980.695881018517</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45980.695881018517</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45980.695881018517</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45980.695881018517</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45980.695881018517</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45980.695881018517</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45980.695881018517</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45980.695881018517</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45980.695881018517</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45980.695881018517</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45980.695881018517</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45980.695881018517</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45980.695881018517</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45980.695881018517</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45980.695881018517</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45980.695881018517</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45980.695881018517</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45980.695881018517</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45980.695881018517</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45980.695881018517</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45980.695881018517</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45980.695881018517</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45980.695881018517</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45980.695881018517</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45980.695881018517</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45980.695881018517</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45980.695881018517</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45980.695881018517</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45980.695881018517</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45980.695881018517</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45980.695881018517</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45980.695881018517</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45980.695881018517</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45980.695881018517</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45980.695881018517</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45980.695881018517</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45980.695881018517</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45980.695881018517</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45980.695881018517</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45980.695881018517</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45980.695881018517</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45980.695881018517</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45980.695881018517</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45980.695881018517</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45980.695881018517</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ref="G316:G379" ca="1" si="5">IFERROR(NOW()-F316,"")</f>
        <v>45980.695881018517</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45980.695881018517</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45980.695881018517</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45980.695881018517</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45980.695881018517</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45980.695881018517</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45980.695881018517</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45980.695881018517</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45980.695881018517</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45980.695881018517</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45980.695881018517</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45980.695881018517</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45980.695881018517</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45980.695881018517</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45980.695881018517</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45980.695881018517</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45980.695881018517</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45980.695881018517</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45980.695881018517</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45980.695881018517</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45980.695881018517</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45980.695881018517</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45980.695881018517</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45980.695881018517</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45980.695881018517</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45980.695881018517</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45980.695881018517</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45980.695881018517</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45980.695881018517</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45980.695881018517</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45980.695881018517</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45980.695881018517</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45980.695881018517</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45980.695881018517</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45980.695881018517</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45980.695881018517</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45980.695881018517</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45980.695881018517</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45980.695881018517</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45980.695881018517</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45980.695881018517</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45980.695881018517</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45980.695881018517</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45980.695881018517</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45980.695881018517</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45980.695881018517</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45980.695881018517</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45980.695881018517</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45980.695881018517</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45980.695881018517</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45980.695881018517</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45980.695881018517</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45980.695881018517</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45980.695881018517</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45980.695881018517</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45980.695881018517</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45980.695881018517</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45980.695881018517</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45980.695881018517</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45980.695881018517</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45980.695881018517</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45980.695881018517</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45980.695881018517</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45980.695881018517</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ref="G380:G443" ca="1" si="6">IFERROR(NOW()-F380,"")</f>
        <v>45980.695881018517</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45980.695881018517</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45980.695881018517</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45980.695881018517</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45980.695881018517</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45980.695881018517</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45980.695881018517</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45980.695881018517</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45980.695881018517</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45980.695881018517</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45980.695881018517</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45980.695881018517</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45980.695881018517</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45980.695881018517</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45980.695881018517</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45980.695881018517</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45980.695881018517</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45980.695881018517</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45980.695881018517</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45980.695881018517</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45980.695881018517</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45980.695881018517</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45980.695881018517</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45980.695881018517</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45980.695881018517</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45980.695881018517</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45980.695881018517</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45980.695881018517</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45980.695881018517</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45980.695881018517</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45980.695881018517</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45980.695881018517</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45980.695881018517</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45980.695881018517</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45980.695881018517</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45980.695881018517</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45980.695881018517</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45980.695881018517</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45980.695881018517</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45980.695881018517</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45980.695881018517</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45980.695881018517</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45980.695881018517</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45980.695881018517</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45980.695881018517</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45980.695881018517</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45980.695881018517</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45980.695881018517</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45980.695881018517</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45980.695881018517</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45980.695881018517</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45980.695881018517</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45980.695881018517</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45980.695881018517</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45980.695881018517</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45980.695881018517</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45980.695881018517</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45980.695881018517</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45980.695881018517</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45980.695881018517</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45980.695881018517</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45980.695881018517</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45980.695881018517</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45980.695881018517</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ref="G444:G489" ca="1" si="7">IFERROR(NOW()-F444,"")</f>
        <v>45980.695881018517</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45980.695881018517</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45980.695881018517</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45980.695881018517</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45980.695881018517</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45980.695881018517</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45980.695881018517</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45980.695881018517</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45980.695881018517</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45980.695881018517</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45980.695881018517</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45980.695881018517</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45980.695881018517</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45980.695881018517</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45980.695881018517</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45980.695881018517</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45980.695881018517</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45980.695881018517</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45980.695881018517</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45980.695881018517</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45980.695881018517</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45980.695881018517</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45980.695881018517</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45980.695881018517</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45980.695881018517</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45980.695881018517</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45980.695881018517</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45980.695881018517</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45980.695881018517</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45980.695881018517</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45980.695881018517</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45980.695881018517</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45980.695881018517</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45980.695881018517</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45980.695881018517</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45980.695881018517</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45980.695881018517</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45980.695881018517</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45980.695881018517</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45980.695881018517</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45980.695881018517</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45980.695881018517</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45980.695881018517</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45980.695881018517</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45980.695881018517</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45980.695881018517</v>
      </c>
      <c r="H489" s="95"/>
      <c r="I489" s="113" t="str">
        <f>IFERROR(VLOOKUP(D489,DB!A:F,6,0),"")</f>
        <v/>
      </c>
      <c r="J489" s="113" t="str">
        <f>IFERROR(VLOOKUP(D489,DB!A:G,7,0),"")</f>
        <v/>
      </c>
      <c r="K489" s="97"/>
      <c r="L489" s="91" t="str">
        <f>IFERROR(VLOOKUP(D489,DB!A:I,9,0),"")</f>
        <v/>
      </c>
    </row>
  </sheetData>
  <dataValidations count="2">
    <dataValidation allowBlank="1" showInputMessage="1" showErrorMessage="1" sqref="E1" xr:uid="{A4F81451-56CC-4543-9497-104C4E44EE4B}"/>
    <dataValidation type="list" allowBlank="1" showInputMessage="1" showErrorMessage="1" sqref="E2:E48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70"/>
  <sheetViews>
    <sheetView workbookViewId="0">
      <selection activeCell="K10" sqref="K10"/>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39113</v>
      </c>
      <c r="B2" s="37" t="str">
        <f>IFERROR(VLOOKUP(D2,DB!A:K,11,0),"")</f>
        <v>R5</v>
      </c>
      <c r="C2" s="37">
        <v>3</v>
      </c>
      <c r="D2" s="106" t="s">
        <v>36011</v>
      </c>
      <c r="E2" s="37" t="s">
        <v>39021</v>
      </c>
      <c r="F2" s="38">
        <v>45891.832060185188</v>
      </c>
      <c r="G2" s="108">
        <f ca="1">IFERROR(NOW()-F2,"")</f>
        <v>88.863820833328646</v>
      </c>
      <c r="H2" s="38">
        <v>45891.790393518517</v>
      </c>
      <c r="I2" s="37" t="str">
        <f>IFERROR(VLOOKUP(D2,DB!A:F,6,0),"")</f>
        <v>Generator-SG</v>
      </c>
      <c r="J2" s="37" t="str">
        <f>IFERROR(VLOOKUP(D2,DB!A:G,7,0),"")</f>
        <v>Vandalized</v>
      </c>
      <c r="K2" s="37" t="s">
        <v>39114</v>
      </c>
      <c r="L2" s="37" t="str">
        <f>IFERROR(VLOOKUP(D2,DB!A:I,9,0),"")</f>
        <v>Latis</v>
      </c>
      <c r="M2" s="105"/>
    </row>
    <row r="3" spans="1:13" ht="30">
      <c r="A3" s="37" t="s">
        <v>39115</v>
      </c>
      <c r="B3" s="37" t="str">
        <f>IFERROR(VLOOKUP(D3,DB!A:K,11,0),"")</f>
        <v>R5</v>
      </c>
      <c r="C3" s="37">
        <v>1</v>
      </c>
      <c r="D3" s="37" t="s">
        <v>33268</v>
      </c>
      <c r="E3" s="37" t="s">
        <v>39100</v>
      </c>
      <c r="F3" s="38">
        <v>45926.188877314817</v>
      </c>
      <c r="G3" s="108">
        <f t="shared" ref="G3" ca="1" si="0">IFERROR(NOW()-F3,"")</f>
        <v>54.507003819446254</v>
      </c>
      <c r="H3" s="38">
        <v>45926.158159722225</v>
      </c>
      <c r="I3" s="37" t="str">
        <f>IFERROR(VLOOKUP(D3,DB!A:F,6,0),"")</f>
        <v>SCECO</v>
      </c>
      <c r="J3" s="37" t="str">
        <f>IFERROR(VLOOKUP(D3,DB!A:G,7,0),"")</f>
        <v>Good</v>
      </c>
      <c r="K3" s="37" t="s">
        <v>39116</v>
      </c>
      <c r="L3" s="37" t="str">
        <f>IFERROR(VLOOKUP(D3,DB!A:I,9,0),"")</f>
        <v>Latis</v>
      </c>
      <c r="M3" s="105"/>
    </row>
    <row r="4" spans="1:13" ht="48" customHeight="1">
      <c r="A4" s="109" t="s">
        <v>39117</v>
      </c>
      <c r="B4" s="109" t="str">
        <f>IFERROR(VLOOKUP(D4,DB!A:K,11,0),"")</f>
        <v>R5</v>
      </c>
      <c r="C4" s="109">
        <v>1</v>
      </c>
      <c r="D4" s="109" t="s">
        <v>34758</v>
      </c>
      <c r="E4" s="109" t="s">
        <v>39100</v>
      </c>
      <c r="F4" s="110">
        <v>45948.661111111112</v>
      </c>
      <c r="G4" s="111">
        <f t="shared" ref="G4" ca="1" si="1">IFERROR(NOW()-F4,"")</f>
        <v>32.034770023150486</v>
      </c>
      <c r="H4" s="110">
        <v>45948.661111111112</v>
      </c>
      <c r="I4" s="109" t="str">
        <f>IFERROR(VLOOKUP(D4,DB!A:F,6,0),"")</f>
        <v>SCECO</v>
      </c>
      <c r="J4" s="109" t="str">
        <f>IFERROR(VLOOKUP(D4,DB!A:G,7,0),"")</f>
        <v>Dead</v>
      </c>
      <c r="K4" s="109" t="s">
        <v>39118</v>
      </c>
      <c r="L4" s="109" t="str">
        <f>IFERROR(VLOOKUP(D4,DB!A:I,9,0),"")</f>
        <v>Latis</v>
      </c>
    </row>
    <row r="5" spans="1:13" s="105" customFormat="1">
      <c r="A5" s="109" t="s">
        <v>39119</v>
      </c>
      <c r="B5" s="109" t="str">
        <f>IFERROR(VLOOKUP(D5,DB!A:K,11,0),"")</f>
        <v>R5</v>
      </c>
      <c r="C5" s="109">
        <v>1</v>
      </c>
      <c r="D5" s="109" t="s">
        <v>33371</v>
      </c>
      <c r="E5" s="109" t="s">
        <v>39021</v>
      </c>
      <c r="F5" s="135">
        <v>45977.514803240738</v>
      </c>
      <c r="G5" s="111">
        <f ca="1">IFERROR(NOW()-F5,"")</f>
        <v>3.1810777777791373</v>
      </c>
      <c r="H5" s="135">
        <v>45977.468807870369</v>
      </c>
      <c r="I5" s="109" t="str">
        <f>IFERROR(VLOOKUP(D5,DB!A:F,6,0),"")</f>
        <v>SCECO</v>
      </c>
      <c r="J5" s="109" t="str">
        <f>IFERROR(VLOOKUP(D5,DB!A:G,7,0),"")</f>
        <v>Weak</v>
      </c>
      <c r="K5" s="109" t="s">
        <v>39120</v>
      </c>
      <c r="L5" s="109" t="str">
        <f>IFERROR(VLOOKUP(D5,DB!A:I,9,0),"")</f>
        <v>Latis</v>
      </c>
    </row>
    <row r="6" spans="1:13" s="105" customFormat="1">
      <c r="A6" s="109" t="s">
        <v>39121</v>
      </c>
      <c r="B6" s="109" t="str">
        <f>IFERROR(VLOOKUP(D6,DB!A:K,11,0),"")</f>
        <v>R5</v>
      </c>
      <c r="C6" s="109">
        <v>4</v>
      </c>
      <c r="D6" s="109" t="s">
        <v>35794</v>
      </c>
      <c r="E6" s="109" t="s">
        <v>39100</v>
      </c>
      <c r="F6" s="109" t="s">
        <v>24</v>
      </c>
      <c r="G6" s="111" t="str">
        <f ca="1">IFERROR(NOW()-F6,"")</f>
        <v/>
      </c>
      <c r="H6" s="135">
        <v>45980.591932870368</v>
      </c>
      <c r="I6" s="109" t="str">
        <f>IFERROR(VLOOKUP(D6,DB!A:F,6,0),"")</f>
        <v>SCECO</v>
      </c>
      <c r="J6" s="109" t="str">
        <f>IFERROR(VLOOKUP(D6,DB!A:G,7,0),"")</f>
        <v>Vandalized</v>
      </c>
      <c r="K6" s="109" t="s">
        <v>39122</v>
      </c>
      <c r="L6" s="109" t="str">
        <f>IFERROR(VLOOKUP(D6,DB!A:I,9,0),"")</f>
        <v>Latis</v>
      </c>
    </row>
    <row r="7" spans="1:13">
      <c r="A7" s="109"/>
      <c r="B7" s="109" t="str">
        <f>IFERROR(VLOOKUP(D7,DB!A:K,11,0),"")</f>
        <v/>
      </c>
      <c r="C7" s="109"/>
      <c r="D7" s="109"/>
      <c r="E7" s="109"/>
      <c r="F7" s="109"/>
      <c r="G7" s="111">
        <f ca="1">IFERROR(NOW()-F7,"")</f>
        <v>45980.695881018517</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45980.695881018517</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45980.695881018517</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45980.695881018517</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45980.695881018517</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45980.695881018517</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45980.695881018517</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45980.695881018517</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45980.695881018517</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45980.695881018517</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45980.695881018517</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45980.695881018517</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45980.695881018517</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45980.695881018517</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45980.695881018517</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45980.695881018517</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45980.695881018517</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45980.695881018517</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45980.695881018517</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45980.695881018517</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45980.695881018517</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45980.695881018517</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45980.695881018517</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45980.695881018517</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45980.695881018517</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45980.695881018517</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45980.695881018517</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45980.695881018517</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45980.695881018517</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45980.695881018517</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45980.695881018517</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45980.695881018517</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45980.695881018517</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45980.695881018517</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45980.695881018517</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45980.695881018517</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45980.695881018517</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45980.695881018517</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45980.695881018517</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45980.695881018517</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45980.695881018517</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45980.695881018517</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45980.695881018517</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45980.695881018517</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45980.695881018517</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45980.695881018517</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45980.695881018517</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45980.695881018517</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45980.695881018517</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45980.695881018517</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45980.695881018517</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45980.695881018517</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45980.695881018517</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45980.695881018517</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45980.695881018517</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45980.695881018517</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45980.695881018517</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45980.695881018517</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45980.695881018517</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45980.695881018517</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45980.695881018517</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45980.695881018517</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45980.695881018517</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45980.695881018517</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45980.695881018517</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45980.695881018517</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45980.695881018517</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45980.695881018517</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45980.695881018517</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45980.695881018517</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45980.695881018517</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45980.695881018517</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45980.695881018517</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45980.695881018517</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45980.695881018517</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45980.695881018517</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45980.695881018517</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45980.695881018517</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45980.695881018517</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45980.695881018517</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45980.695881018517</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45980.695881018517</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45980.695881018517</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45980.695881018517</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45980.695881018517</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45980.695881018517</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45980.695881018517</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45980.695881018517</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45980.695881018517</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45980.695881018517</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45980.695881018517</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45980.695881018517</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45980.695881018517</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45980.695881018517</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45980.695881018517</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45980.695881018517</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45980.695881018517</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45980.695881018517</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45980.695881018517</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45980.695881018517</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45980.695881018517</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45980.695881018517</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45980.695881018517</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45980.695881018517</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45980.695881018517</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45980.695881018517</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45980.695881018517</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45980.695881018517</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45980.695881018517</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45980.695881018517</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45980.695881018517</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45980.695881018517</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45980.695881018517</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45980.695881018517</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45980.695881018517</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45980.695881018517</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45980.695881018517</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45980.695881018517</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45980.695881018517</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45980.695881018517</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45980.695881018517</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45980.695881018517</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45980.695881018517</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45980.695881018517</v>
      </c>
      <c r="H130" s="109"/>
      <c r="I130" s="109" t="str">
        <f>IFERROR(VLOOKUP(D130,DB!A:F,6,0),"")</f>
        <v/>
      </c>
      <c r="J130" s="109" t="str">
        <f>IFERROR(VLOOKUP(D130,DB!A:G,7,0),"")</f>
        <v/>
      </c>
      <c r="K130" s="109"/>
      <c r="L130" s="109" t="str">
        <f>IFERROR(VLOOKUP(D130,DB!A:I,9,0),"")</f>
        <v/>
      </c>
    </row>
    <row r="131" spans="1:12">
      <c r="A131" s="138"/>
      <c r="B131" s="138" t="str">
        <f>IFERROR(VLOOKUP(D131,DB!A:K,11,0),"")</f>
        <v/>
      </c>
      <c r="C131" s="138"/>
      <c r="D131" s="138"/>
      <c r="E131" s="138"/>
      <c r="F131" s="139"/>
      <c r="G131" s="111">
        <f ca="1">IFERROR(NOW()-F131,"")</f>
        <v>45980.695881018517</v>
      </c>
      <c r="H131" s="139"/>
      <c r="I131" s="138" t="str">
        <f>IFERROR(VLOOKUP(D131,DB!A:F,6,0),"")</f>
        <v/>
      </c>
      <c r="J131" s="138" t="str">
        <f>IFERROR(VLOOKUP(D131,DB!A:G,7,0),"")</f>
        <v/>
      </c>
      <c r="K131" s="138"/>
      <c r="L131" s="138" t="str">
        <f>IFERROR(VLOOKUP(D131,DB!A:I,9,0),"")</f>
        <v/>
      </c>
    </row>
    <row r="132" spans="1:12">
      <c r="A132" s="138"/>
      <c r="B132" s="138" t="str">
        <f>IFERROR(VLOOKUP(D132,DB!A:K,11,0),"")</f>
        <v/>
      </c>
      <c r="C132" s="138"/>
      <c r="D132" s="138"/>
      <c r="E132" s="138"/>
      <c r="F132" s="139"/>
      <c r="G132" s="111">
        <f ca="1">IFERROR(NOW()-F132,"")</f>
        <v>45980.695881018517</v>
      </c>
      <c r="H132" s="139"/>
      <c r="I132" s="138" t="str">
        <f>IFERROR(VLOOKUP(D132,DB!A:F,6,0),"")</f>
        <v/>
      </c>
      <c r="J132" s="138" t="str">
        <f>IFERROR(VLOOKUP(D132,DB!A:G,7,0),"")</f>
        <v/>
      </c>
      <c r="K132" s="138"/>
      <c r="L132" s="138" t="str">
        <f>IFERROR(VLOOKUP(D132,DB!A:I,9,0),"")</f>
        <v/>
      </c>
    </row>
    <row r="133" spans="1:12">
      <c r="A133" s="138"/>
      <c r="B133" s="138" t="str">
        <f>IFERROR(VLOOKUP(D133,DB!A:K,11,0),"")</f>
        <v/>
      </c>
      <c r="C133" s="138"/>
      <c r="D133" s="138"/>
      <c r="E133" s="138"/>
      <c r="F133" s="139"/>
      <c r="G133" s="111">
        <f ca="1">IFERROR(NOW()-F133,"")</f>
        <v>45980.695881018517</v>
      </c>
      <c r="H133" s="139"/>
      <c r="I133" s="138" t="str">
        <f>IFERROR(VLOOKUP(D133,DB!A:F,6,0),"")</f>
        <v/>
      </c>
      <c r="J133" s="138" t="str">
        <f>IFERROR(VLOOKUP(D133,DB!A:G,7,0),"")</f>
        <v/>
      </c>
      <c r="K133" s="138"/>
      <c r="L133" s="138" t="str">
        <f>IFERROR(VLOOKUP(D133,DB!A:I,9,0),"")</f>
        <v/>
      </c>
    </row>
    <row r="134" spans="1:12">
      <c r="A134" s="138"/>
      <c r="B134" s="138" t="str">
        <f>IFERROR(VLOOKUP(D134,DB!A:K,11,0),"")</f>
        <v/>
      </c>
      <c r="C134" s="138"/>
      <c r="D134" s="138"/>
      <c r="E134" s="138"/>
      <c r="F134" s="139"/>
      <c r="G134" s="111">
        <f ca="1">IFERROR(NOW()-F134,"")</f>
        <v>45980.695881018517</v>
      </c>
      <c r="H134" s="139"/>
      <c r="I134" s="138" t="str">
        <f>IFERROR(VLOOKUP(D134,DB!A:F,6,0),"")</f>
        <v/>
      </c>
      <c r="J134" s="138" t="str">
        <f>IFERROR(VLOOKUP(D134,DB!A:G,7,0),"")</f>
        <v/>
      </c>
      <c r="K134" s="138"/>
      <c r="L134" s="138" t="str">
        <f>IFERROR(VLOOKUP(D134,DB!A:I,9,0),"")</f>
        <v/>
      </c>
    </row>
    <row r="135" spans="1:12">
      <c r="A135" s="138"/>
      <c r="B135" s="138" t="str">
        <f>IFERROR(VLOOKUP(D135,DB!A:K,11,0),"")</f>
        <v/>
      </c>
      <c r="C135" s="138"/>
      <c r="D135" s="138"/>
      <c r="E135" s="138"/>
      <c r="F135" s="139"/>
      <c r="G135" s="111">
        <f ca="1">IFERROR(NOW()-F135,"")</f>
        <v>45980.695881018517</v>
      </c>
      <c r="H135" s="139"/>
      <c r="I135" s="138" t="str">
        <f>IFERROR(VLOOKUP(D135,DB!A:F,6,0),"")</f>
        <v/>
      </c>
      <c r="J135" s="138" t="str">
        <f>IFERROR(VLOOKUP(D135,DB!A:G,7,0),"")</f>
        <v/>
      </c>
      <c r="K135" s="138"/>
      <c r="L135" s="138" t="str">
        <f>IFERROR(VLOOKUP(D135,DB!A:I,9,0),"")</f>
        <v/>
      </c>
    </row>
    <row r="136" spans="1:12">
      <c r="A136" s="138"/>
      <c r="B136" s="138" t="str">
        <f>IFERROR(VLOOKUP(D136,DB!A:K,11,0),"")</f>
        <v/>
      </c>
      <c r="C136" s="138"/>
      <c r="D136" s="138"/>
      <c r="E136" s="138"/>
      <c r="F136" s="139"/>
      <c r="G136" s="111">
        <f ca="1">IFERROR(NOW()-F136,"")</f>
        <v>45980.695881018517</v>
      </c>
      <c r="H136" s="139"/>
      <c r="I136" s="138" t="str">
        <f>IFERROR(VLOOKUP(D136,DB!A:F,6,0),"")</f>
        <v/>
      </c>
      <c r="J136" s="138" t="str">
        <f>IFERROR(VLOOKUP(D136,DB!A:G,7,0),"")</f>
        <v/>
      </c>
      <c r="K136" s="138"/>
      <c r="L136" s="138" t="str">
        <f>IFERROR(VLOOKUP(D136,DB!A:I,9,0),"")</f>
        <v/>
      </c>
    </row>
    <row r="137" spans="1:12">
      <c r="A137" s="138"/>
      <c r="B137" s="138" t="str">
        <f>IFERROR(VLOOKUP(D137,DB!A:K,11,0),"")</f>
        <v/>
      </c>
      <c r="C137" s="138"/>
      <c r="D137" s="138"/>
      <c r="E137" s="138"/>
      <c r="F137" s="139"/>
      <c r="G137" s="111">
        <f ca="1">IFERROR(NOW()-F137,"")</f>
        <v>45980.695881018517</v>
      </c>
      <c r="H137" s="139"/>
      <c r="I137" s="138" t="str">
        <f>IFERROR(VLOOKUP(D137,DB!A:F,6,0),"")</f>
        <v/>
      </c>
      <c r="J137" s="138" t="str">
        <f>IFERROR(VLOOKUP(D137,DB!A:G,7,0),"")</f>
        <v/>
      </c>
      <c r="K137" s="138"/>
      <c r="L137" s="138" t="str">
        <f>IFERROR(VLOOKUP(D137,DB!A:I,9,0),"")</f>
        <v/>
      </c>
    </row>
    <row r="138" spans="1:12">
      <c r="A138" s="138"/>
      <c r="B138" s="138" t="str">
        <f>IFERROR(VLOOKUP(D138,DB!A:K,11,0),"")</f>
        <v/>
      </c>
      <c r="C138" s="138"/>
      <c r="D138" s="138"/>
      <c r="E138" s="138"/>
      <c r="F138" s="139"/>
      <c r="G138" s="111">
        <f ca="1">IFERROR(NOW()-F138,"")</f>
        <v>45980.695881018517</v>
      </c>
      <c r="H138" s="139"/>
      <c r="I138" s="138" t="str">
        <f>IFERROR(VLOOKUP(D138,DB!A:F,6,0),"")</f>
        <v/>
      </c>
      <c r="J138" s="138" t="str">
        <f>IFERROR(VLOOKUP(D138,DB!A:G,7,0),"")</f>
        <v/>
      </c>
      <c r="K138" s="138"/>
      <c r="L138" s="138" t="str">
        <f>IFERROR(VLOOKUP(D138,DB!A:I,9,0),"")</f>
        <v/>
      </c>
    </row>
    <row r="139" spans="1:12">
      <c r="A139" s="138"/>
      <c r="B139" s="138" t="str">
        <f>IFERROR(VLOOKUP(D139,DB!A:K,11,0),"")</f>
        <v/>
      </c>
      <c r="C139" s="138"/>
      <c r="D139" s="138"/>
      <c r="E139" s="138"/>
      <c r="F139" s="139"/>
      <c r="G139" s="111">
        <f ca="1">IFERROR(NOW()-F139,"")</f>
        <v>45980.695881018517</v>
      </c>
      <c r="H139" s="139"/>
      <c r="I139" s="138" t="str">
        <f>IFERROR(VLOOKUP(D139,DB!A:F,6,0),"")</f>
        <v/>
      </c>
      <c r="J139" s="138" t="str">
        <f>IFERROR(VLOOKUP(D139,DB!A:G,7,0),"")</f>
        <v/>
      </c>
      <c r="K139" s="138"/>
      <c r="L139" s="138" t="str">
        <f>IFERROR(VLOOKUP(D139,DB!A:I,9,0),"")</f>
        <v/>
      </c>
    </row>
    <row r="140" spans="1:12">
      <c r="A140" s="138"/>
      <c r="B140" s="138" t="str">
        <f>IFERROR(VLOOKUP(D140,DB!A:K,11,0),"")</f>
        <v/>
      </c>
      <c r="C140" s="138"/>
      <c r="D140" s="138"/>
      <c r="E140" s="138"/>
      <c r="F140" s="139"/>
      <c r="G140" s="111">
        <f ca="1">IFERROR(NOW()-F140,"")</f>
        <v>45980.695881018517</v>
      </c>
      <c r="H140" s="139"/>
      <c r="I140" s="138" t="str">
        <f>IFERROR(VLOOKUP(D140,DB!A:F,6,0),"")</f>
        <v/>
      </c>
      <c r="J140" s="138" t="str">
        <f>IFERROR(VLOOKUP(D140,DB!A:G,7,0),"")</f>
        <v/>
      </c>
      <c r="K140" s="138"/>
      <c r="L140" s="138" t="str">
        <f>IFERROR(VLOOKUP(D140,DB!A:I,9,0),"")</f>
        <v/>
      </c>
    </row>
    <row r="141" spans="1:12">
      <c r="A141" s="138"/>
      <c r="B141" s="138" t="str">
        <f>IFERROR(VLOOKUP(D141,DB!A:K,11,0),"")</f>
        <v/>
      </c>
      <c r="C141" s="138"/>
      <c r="D141" s="138"/>
      <c r="E141" s="138"/>
      <c r="F141" s="139"/>
      <c r="G141" s="111">
        <f ca="1">IFERROR(NOW()-F141,"")</f>
        <v>45980.695881018517</v>
      </c>
      <c r="H141" s="139"/>
      <c r="I141" s="138" t="str">
        <f>IFERROR(VLOOKUP(D141,DB!A:F,6,0),"")</f>
        <v/>
      </c>
      <c r="J141" s="138" t="str">
        <f>IFERROR(VLOOKUP(D141,DB!A:G,7,0),"")</f>
        <v/>
      </c>
      <c r="K141" s="138"/>
      <c r="L141" s="138" t="str">
        <f>IFERROR(VLOOKUP(D141,DB!A:I,9,0),"")</f>
        <v/>
      </c>
    </row>
    <row r="142" spans="1:12">
      <c r="A142" s="138"/>
      <c r="B142" s="138" t="str">
        <f>IFERROR(VLOOKUP(D142,DB!A:K,11,0),"")</f>
        <v/>
      </c>
      <c r="C142" s="138"/>
      <c r="D142" s="138"/>
      <c r="E142" s="138"/>
      <c r="F142" s="139"/>
      <c r="G142" s="111">
        <f ca="1">IFERROR(NOW()-F142,"")</f>
        <v>45980.695881018517</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45980.695881018517</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45980.695881018517</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45980.695881018517</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45980.695881018517</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45980.695881018517</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45980.695881018517</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45980.695881018517</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45980.695881018517</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45980.695881018517</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45980.695881018517</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45980.695881018517</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45980.695881018517</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45980.695881018517</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45980.695881018517</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45980.695881018517</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45980.695881018517</v>
      </c>
      <c r="H158" s="139"/>
      <c r="I158" s="138" t="str">
        <f>IFERROR(VLOOKUP(D158,DB!A:F,6,0),"")</f>
        <v/>
      </c>
      <c r="J158" s="138" t="str">
        <f>IFERROR(VLOOKUP(D158,DB!A:G,7,0),"")</f>
        <v/>
      </c>
      <c r="K158" s="138"/>
      <c r="L158" s="138" t="str">
        <f>IFERROR(VLOOKUP(D158,DB!A:I,9,0),"")</f>
        <v/>
      </c>
    </row>
    <row r="159" spans="1:12">
      <c r="A159" s="109"/>
      <c r="B159" s="109"/>
      <c r="C159" s="109"/>
      <c r="D159" s="109"/>
      <c r="E159" s="109"/>
      <c r="F159" s="109"/>
      <c r="G159" s="109"/>
      <c r="H159" s="109"/>
      <c r="I159" s="109"/>
      <c r="J159" s="109"/>
      <c r="K159" s="109"/>
      <c r="L159" s="109"/>
    </row>
    <row r="160" spans="1:12">
      <c r="A160" s="109"/>
      <c r="B160" s="109"/>
      <c r="C160" s="109"/>
      <c r="D160" s="109"/>
      <c r="E160" s="109"/>
      <c r="F160" s="109"/>
      <c r="G160" s="109"/>
      <c r="H160" s="109"/>
      <c r="I160" s="109"/>
      <c r="J160" s="109"/>
      <c r="K160" s="109"/>
      <c r="L160" s="109"/>
    </row>
    <row r="161" spans="1:12">
      <c r="A161" s="109"/>
      <c r="B161" s="109"/>
      <c r="C161" s="109"/>
      <c r="D161" s="109"/>
      <c r="E161" s="109"/>
      <c r="F161" s="109"/>
      <c r="G161" s="109"/>
      <c r="H161" s="109"/>
      <c r="I161" s="109"/>
      <c r="J161" s="109"/>
      <c r="K161" s="109"/>
      <c r="L161" s="109"/>
    </row>
    <row r="162" spans="1:12">
      <c r="A162" s="109"/>
      <c r="B162" s="109"/>
      <c r="C162" s="109"/>
      <c r="D162" s="109"/>
      <c r="E162" s="109"/>
      <c r="F162" s="109"/>
      <c r="G162" s="109"/>
      <c r="H162" s="109"/>
      <c r="I162" s="109"/>
      <c r="J162" s="109"/>
      <c r="K162" s="109"/>
      <c r="L162" s="109"/>
    </row>
    <row r="163" spans="1:12">
      <c r="A163" s="109"/>
      <c r="B163" s="109"/>
      <c r="C163" s="109"/>
      <c r="D163" s="109"/>
      <c r="E163" s="109"/>
      <c r="F163" s="109"/>
      <c r="G163" s="109"/>
      <c r="H163" s="109"/>
      <c r="I163" s="109"/>
      <c r="J163" s="109"/>
      <c r="K163" s="109"/>
      <c r="L163" s="109"/>
    </row>
    <row r="164" spans="1:12">
      <c r="A164" s="109"/>
      <c r="B164" s="109"/>
      <c r="C164" s="109"/>
      <c r="D164" s="109"/>
      <c r="E164" s="109"/>
      <c r="F164" s="109"/>
      <c r="G164" s="109"/>
      <c r="H164" s="109"/>
      <c r="I164" s="109"/>
      <c r="J164" s="109"/>
      <c r="K164" s="109"/>
      <c r="L164" s="109"/>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sheetData>
  <dataValidations count="2">
    <dataValidation allowBlank="1" showInputMessage="1" showErrorMessage="1" sqref="E1" xr:uid="{920C6338-E771-4DAE-8C89-92A9093EA4DE}"/>
    <dataValidation type="list" allowBlank="1" showInputMessage="1" showErrorMessage="1" sqref="E2:E15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0"/>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26" ca="1" si="0">IFERROR(NOW()-F2,"-")</f>
        <v>45980.695881018517</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45980.695881018517</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45980.695881018517</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45980.695881018517</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45980.695881018517</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45980.695881018517</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45980.695881018517</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45980.695881018517</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45980.695881018517</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45980.695881018517</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45980.695881018517</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45980.695881018517</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45980.695881018517</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45980.695881018517</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45980.695881018517</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45980.695881018517</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45980.695881018517</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45980.695881018517</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45980.695881018517</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45980.695881018517</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45980.695881018517</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45980.695881018517</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45980.695881018517</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45980.695881018517</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45980.695881018517</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ref="G27:G60" ca="1" si="1">IFERROR(NOW()-F27,"-")</f>
        <v>45980.695881018517</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45980.695881018517</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45980.695881018517</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45980.695881018517</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45980.695881018517</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45980.695881018517</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45980.695881018517</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45980.695881018517</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45980.695881018517</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45980.695881018517</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45980.695881018517</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45980.695881018517</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45980.695881018517</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45980.695881018517</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45980.695881018517</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45980.695881018517</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45980.695881018517</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45980.695881018517</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45980.695881018517</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45980.695881018517</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45980.695881018517</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45980.695881018517</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45980.695881018517</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45980.695881018517</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45980.695881018517</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45980.695881018517</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45980.695881018517</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45980.695881018517</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45980.695881018517</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45980.695881018517</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45980.695881018517</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45980.695881018517</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45980.695881018517</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45980.695881018517</v>
      </c>
      <c r="H60" s="121"/>
      <c r="I60" s="119" t="str">
        <f>IFERROR(VLOOKUP(D60,DB!A:F,6,0),"")</f>
        <v/>
      </c>
      <c r="J60" s="119" t="str">
        <f>IFERROR(VLOOKUP(D60,DB!A:G,7,0),"")</f>
        <v/>
      </c>
      <c r="K60" s="122"/>
      <c r="L60" s="123" t="str">
        <f>IFERROR(VLOOKUP(D60,DB!A:I,9,0),"")</f>
        <v/>
      </c>
    </row>
  </sheetData>
  <dataValidations count="2">
    <dataValidation allowBlank="1" showInputMessage="1" showErrorMessage="1" sqref="E1" xr:uid="{9E1BC488-8814-4F8A-8DBE-742B3278AB71}"/>
    <dataValidation type="list" allowBlank="1" showInputMessage="1" showErrorMessage="1" sqref="E2:E6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2025-11-19T13:42:10Z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