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77" documentId="13_ncr:1_{F6CB121F-512D-4AA6-A0C1-0FB36C537598}" xr6:coauthVersionLast="47" xr6:coauthVersionMax="47" xr10:uidLastSave="{1AEFF4C7-DB65-4D68-A631-5940D32A3AE0}"/>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I2" i="6"/>
  <c r="I3" i="6"/>
  <c r="I4" i="6"/>
  <c r="I5" i="6"/>
  <c r="I6" i="6"/>
  <c r="I7" i="6"/>
  <c r="I8" i="6"/>
  <c r="I9" i="6"/>
  <c r="I10" i="6"/>
  <c r="I11" i="6"/>
  <c r="I12" i="6"/>
  <c r="I13" i="6"/>
  <c r="I14" i="6"/>
  <c r="I15" i="6"/>
  <c r="I16" i="6"/>
  <c r="G2" i="6"/>
  <c r="G3" i="6"/>
  <c r="G4" i="6"/>
  <c r="G5" i="6"/>
  <c r="G6" i="6"/>
  <c r="G7" i="6"/>
  <c r="G8" i="6"/>
  <c r="G9" i="6"/>
  <c r="G10" i="6"/>
  <c r="G11" i="6"/>
  <c r="G12" i="6"/>
  <c r="G13" i="6"/>
  <c r="G14" i="6"/>
  <c r="G15" i="6"/>
  <c r="G16" i="6"/>
  <c r="B2" i="6"/>
  <c r="B3" i="6"/>
  <c r="B4" i="6"/>
  <c r="B5" i="6"/>
  <c r="B6" i="6"/>
  <c r="B7" i="6"/>
  <c r="B8" i="6"/>
  <c r="B9" i="6"/>
  <c r="B10" i="6"/>
  <c r="B11" i="6"/>
  <c r="B12" i="6"/>
  <c r="B13" i="6"/>
  <c r="B14" i="6"/>
  <c r="B15" i="6"/>
  <c r="B16" i="6"/>
  <c r="J2" i="6"/>
  <c r="J3" i="6"/>
  <c r="J4" i="6"/>
  <c r="J5" i="6"/>
  <c r="J6" i="6"/>
  <c r="J7" i="6"/>
  <c r="J8" i="6"/>
  <c r="J9" i="6"/>
  <c r="J10" i="6"/>
  <c r="J11" i="6"/>
  <c r="J12" i="6"/>
  <c r="J13" i="6"/>
  <c r="J14" i="6"/>
  <c r="J15" i="6"/>
  <c r="J1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<sst xmlns="http://schemas.openxmlformats.org/spreadsheetml/2006/main" count="180274" uniqueCount="39123">
  <si>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</si>
  <si>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</si>
  <si>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</si>
  <si>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</si>
  <si>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</si>
  <si>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</si>
  <si>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</si>
  <si>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</si>
  <si>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</si>
  <si>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</si>
  <si>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</si>
  <si>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</si>
  <si>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</si>
  <si>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</si>
  <si>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</si>
  <si>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</si>
  <si>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</si>
  <si>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</si>
  <si>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</si>
  <si>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</si>
  <si>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</si>
  <si>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</si>
  <si>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</si>
  <si>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</si>
  <si>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</si>
  <si>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</si>
  <si>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</si>
  <si>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</si>
  <si>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</si>
  <si>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</si>
  <si>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</si>
  <si>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</si>
  <si>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</si>
  <si>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</si>
  <si>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</si>
  <si>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</si>
  <si>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</si>
  <si>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</si>
  <si>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</si>
  <si>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</si>
  <si>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</si>
  <si>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</si>
  <si>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</si>
  <si>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</si>
  <si>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</si>
  <si>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</si>
  <si>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</si>
  <si>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</si>
  <si>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</si>
  <si>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</si>
  <si>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</si>
  <si>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</si>
  <si>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</si>
  <si>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</si>
  <si>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</si>
  <si>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</si>
  <si>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</si>
  <si>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</si>
  <si>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</si>
  <si>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</si>
  <si>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</si>
  <si>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</si>
  <si>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</si>
  <si>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</si>
  <si>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</si>
  <si>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</si>
  <si>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</si>
  <si>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</si>
  <si>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</si>
  <si>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</si>
  <si>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</si>
  <si>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</si>
  <si>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</si>
  <si>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</si>
  <si>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</si>
  <si>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</si>
  <si>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</si>
  <si>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</si>
  <si>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</si>
  <si>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</si>
  <si>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</si>
  <si>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</si>
  <si>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</si>
  <si>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</si>
  <si>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</si>
  <si>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</si>
  <si>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</si>
  <si>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</si>
  <si>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</si>
  <si>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</si>
  <si>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</si>
  <si>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</si>
  <si>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</si>
  <si>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</si>
  <si>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</si>
  <si>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</si>
  <si>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</si>
  <si>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</si>
  <si>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</si>
  <si>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</si>
  <si>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</si>
  <si>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</si>
  <si>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</si>
  <si>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</si>
  <si>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</si>
  <si>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</si>
  <si>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</si>
  <si>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</si>
  <si>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</si>
  <si>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</si>
  <si>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</si>
  <si>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</si>
  <si>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</si>
  <si>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</si>
  <si>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</si>
  <si>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</si>
  <si>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</si>
  <si>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</si>
  <si>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</si>
  <si>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</si>
  <si>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</si>
  <si>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</si>
  <si>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</si>
  <si>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</si>
  <si>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</si>
  <si>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</si>
  <si>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</si>
  <si>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</si>
  <si>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</si>
  <si>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</si>
  <si>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</si>
  <si>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</si>
  <si>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</si>
  <si>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</si>
  <si>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</si>
  <si>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</si>
  <si>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</si>
  <si>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</si>
  <si>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</si>
  <si>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</si>
  <si>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</si>
  <si>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</si>
  <si>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</si>
  <si>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</si>
  <si>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</si>
  <si>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</si>
  <si>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</si>
  <si>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</si>
  <si>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</si>
  <si>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</si>
  <si>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</si>
  <si>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</si>
  <si>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</si>
  <si>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</si>
  <si>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</si>
  <si>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</si>
  <si>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</si>
  <si>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</si>
  <si>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</si>
  <si>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</si>
  <si>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</si>
  <si>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</si>
  <si>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</si>
  <si>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</si>
  <si>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</si>
  <si>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</si>
  <si>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</si>
  <si>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</si>
  <si>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</si>
  <si>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</si>
  <si>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</si>
  <si>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</si>
  <si>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</si>
  <si>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</si>
  <si>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</si>
  <si>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</si>
  <si>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</si>
  <si>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</si>
  <si>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</si>
  <si>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</si>
  <si>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</si>
  <si>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</si>
  <si>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</si>
  <si>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</si>
  <si>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</si>
  <si>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</si>
  <si>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</si>
  <si>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</si>
  <si>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</si>
  <si>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</si>
  <si>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</si>
  <si>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</si>
  <si>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</si>
  <si>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</si>
  <si>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</si>
  <si>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</si>
  <si>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</si>
  <si>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</si>
  <si>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</si>
  <si>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</si>
  <si>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</si>
  <si>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</si>
  <si>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</si>
  <si>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</si>
  <si>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</si>
  <si>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</si>
  <si>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</si>
  <si>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</si>
  <si>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</si>
  <si>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</si>
  <si>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</si>
  <si>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</si>
  <si>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</si>
  <si>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</si>
  <si>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</si>
  <si>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</si>
  <si>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</si>
  <si>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</si>
  <si>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</si>
  <si>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</si>
  <si>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</si>
  <si>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</si>
  <si>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</si>
  <si>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</si>
  <si>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</si>
  <si>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</si>
  <si>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</si>
  <si>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</si>
  <si>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</si>
  <si>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</si>
  <si>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</si>
  <si>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</si>
  <si>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</si>
  <si>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</si>
  <si>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</si>
  <si>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</si>
  <si>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</si>
  <si>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</si>
  <si>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</si>
  <si>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</si>
  <si>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</si>
  <si>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</si>
  <si>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</si>
  <si>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</si>
  <si>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</si>
  <si>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</si>
  <si>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</si>
  <si>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</si>
  <si>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</si>
  <si>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</si>
  <si>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</si>
  <si>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</si>
  <si>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</si>
  <si>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</si>
  <si>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</si>
  <si>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</si>
  <si>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</si>
  <si>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</si>
  <si>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</si>
  <si>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</si>
  <si>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</si>
  <si>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</si>
  <si>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</si>
  <si>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</si>
  <si>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</si>
  <si>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</si>
  <si>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</si>
  <si>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</si>
  <si>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</si>
  <si>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</si>
  <si>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</si>
  <si>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</si>
  <si>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</si>
  <si>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</si>
  <si>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</si>
  <si>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</si>
  <si>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</si>
  <si>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</si>
  <si>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</si>
  <si>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</si>
  <si>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</si>
  <si>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</si>
  <si>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</si>
  <si>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</si>
  <si>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</si>
  <si>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</si>
  <si>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</si>
  <si>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</si>
  <si>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</si>
  <si>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</si>
  <si>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</si>
  <si>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</si>
  <si>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</si>
  <si>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</si>
  <si>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</si>
  <si>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</si>
  <si>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</si>
  <si>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</si>
  <si>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</si>
  <si>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</si>
  <si>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</si>
  <si>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</si>
  <si>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</si>
  <si>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</si>
  <si>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</si>
  <si>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</si>
  <si>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</si>
  <si>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</si>
  <si>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</si>
  <si>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</si>
  <si>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</si>
  <si>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</si>
  <si>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</si>
  <si>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</si>
  <si>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</si>
  <si>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</si>
  <si>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</si>
  <si>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</si>
  <si>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</si>
  <si>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</si>
  <si>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</si>
  <si>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</si>
  <si>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</si>
  <si>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</si>
  <si>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</si>
  <si>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</si>
  <si>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</si>
  <si>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</si>
  <si>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</si>
  <si>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</si>
  <si>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</si>
  <si>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</si>
  <si>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</si>
  <si>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</si>
  <si>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</si>
  <si>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</si>
  <si>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</si>
  <si>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</si>
  <si>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</si>
  <si>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</si>
  <si>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</si>
  <si>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</si>
  <si>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</si>
  <si>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</si>
  <si>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</si>
  <si>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</si>
  <si>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</si>
  <si>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</si>
  <si>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</si>
  <si>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</si>
  <si>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</si>
  <si>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</si>
  <si>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</si>
  <si>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</si>
  <si>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</si>
  <si>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</si>
  <si>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</si>
  <si>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</si>
  <si>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</si>
  <si>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</si>
  <si>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</si>
  <si>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</si>
  <si>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</si>
  <si>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</si>
  <si>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</si>
  <si>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</si>
  <si>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</si>
  <si>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</si>
  <si>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</si>
  <si>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</si>
  <si>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</si>
  <si>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</si>
  <si>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</si>
  <si>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</si>
  <si>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</si>
  <si>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</si>
  <si>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</si>
  <si>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</si>
  <si>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</si>
  <si>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</si>
  <si>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</si>
  <si>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</si>
  <si>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</si>
  <si>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</si>
  <si>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</si>
  <si>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</si>
  <si>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</si>
  <si>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</si>
  <si>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</si>
  <si>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</si>
  <si>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</si>
  <si>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</si>
  <si>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</si>
  <si>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</si>
  <si>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</si>
  <si>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</si>
  <si>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</si>
  <si>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</si>
  <si>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</si>
  <si>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</si>
  <si>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</si>
  <si>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</si>
  <si>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</si>
  <si>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</si>
  <si>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</si>
  <si>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</si>
  <si>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</si>
  <si>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</si>
  <si>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</si>
  <si>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</si>
  <si>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</si>
  <si>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</si>
  <si>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</si>
  <si>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</si>
  <si>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</si>
  <si>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</si>
  <si>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</si>
  <si>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</si>
  <si>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</si>
  <si>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</si>
  <si>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</si>
  <si>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</si>
  <si>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</si>
  <si>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</si>
  <si>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</si>
  <si>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</si>
  <si>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</si>
  <si>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</si>
  <si>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</si>
  <si>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</si>
  <si>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</si>
  <si>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</si>
  <si>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</si>
  <si>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</si>
  <si>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</si>
  <si>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</si>
  <si>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</si>
  <si>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</si>
  <si>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</si>
  <si>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</si>
  <si>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</si>
  <si>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</si>
  <si>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</si>
  <si>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</si>
  <si>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</si>
  <si>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</si>
  <si>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</si>
  <si>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</si>
  <si>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</si>
  <si>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</si>
  <si>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</si>
  <si>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</si>
  <si>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</si>
  <si>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</si>
  <si>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</si>
  <si>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</si>
  <si>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</si>
  <si>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</si>
  <si>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</si>
  <si>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</si>
  <si>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</si>
  <si>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</si>
  <si>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</si>
  <si>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</si>
  <si>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</si>
  <si>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</si>
  <si>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</si>
  <si>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</si>
  <si>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</si>
  <si>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</si>
  <si>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</si>
  <si>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</si>
  <si>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</si>
  <si>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</si>
  <si>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</si>
  <si>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</si>
  <si>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</si>
  <si>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</si>
  <si>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</si>
  <si>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</si>
  <si>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</si>
  <si>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</si>
  <si>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</si>
  <si>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</si>
  <si>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</si>
  <si>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</si>
  <si>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</si>
  <si>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</si>
  <si>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</si>
  <si>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</si>
  <si>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</si>
  <si>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</si>
  <si>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</si>
  <si>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</si>
  <si>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</si>
  <si>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</si>
  <si>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</si>
  <si>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</si>
  <si>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</si>
  <si>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</si>
  <si>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</si>
  <si>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</si>
  <si>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</si>
  <si>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</si>
  <si>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</si>
  <si>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</si>
  <si>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</si>
  <si>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</si>
  <si>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</si>
  <si>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</si>
  <si>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</si>
  <si>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</si>
  <si>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</si>
  <si>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</si>
  <si>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</si>
  <si>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</si>
  <si>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</si>
  <si>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</si>
  <si>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</si>
  <si>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</si>
  <si>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</si>
  <si>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</si>
  <si>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</si>
  <si>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</si>
  <si>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</si>
  <si>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</si>
  <si>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</si>
  <si>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</si>
  <si>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</si>
  <si>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</si>
  <si>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</si>
  <si>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</si>
  <si>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</si>
  <si>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</si>
  <si>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</si>
  <si>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</si>
  <si>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</si>
  <si>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</si>
  <si>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</si>
  <si>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</si>
  <si>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</si>
  <si>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</si>
  <si>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</si>
  <si>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</si>
  <si>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</si>
  <si>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</si>
  <si>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</si>
  <si>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</si>
  <si>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</si>
  <si>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</si>
  <si>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</si>
  <si>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</si>
  <si>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</si>
  <si>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</si>
  <si>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</si>
  <si>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</si>
  <si>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</si>
  <si>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</si>
  <si>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</si>
  <si>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</si>
  <si>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</si>
  <si>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</si>
  <si>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</si>
  <si>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</si>
  <si>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</si>
  <si>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</si>
  <si>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</si>
  <si>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</si>
  <si>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</si>
  <si>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</si>
  <si>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</si>
  <si>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</si>
  <si>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</si>
  <si>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</si>
  <si>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</si>
  <si>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</si>
  <si>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</si>
  <si>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</si>
  <si>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</si>
  <si>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</si>
  <si>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</si>
  <si>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</si>
  <si>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</si>
  <si>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</si>
  <si>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</si>
  <si>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</si>
  <si>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</si>
  <si>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</si>
  <si>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</si>
  <si>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</si>
  <si>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</si>
  <si>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</si>
  <si>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</si>
  <si>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</si>
  <si>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</si>
  <si>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</si>
  <si>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</si>
  <si>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</si>
  <si>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</si>
  <si>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</si>
  <si>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</si>
  <si>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</si>
  <si>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</si>
  <si>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</si>
  <si>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</si>
  <si>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</si>
  <si>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</si>
  <si>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</si>
  <si>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</si>
  <si>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</si>
  <si>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</si>
  <si>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</si>
  <si>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</si>
  <si>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</si>
  <si>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</si>
  <si>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</si>
  <si>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</si>
  <si>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</si>
  <si>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</si>
  <si>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</si>
  <si>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</si>
  <si>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</si>
  <si>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</si>
  <si>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</si>
  <si>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</si>
  <si>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</si>
  <si>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</si>
  <si>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</si>
  <si>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</si>
  <si>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</si>
  <si>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</si>
  <si>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</si>
  <si>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</si>
  <si>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</si>
  <si>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</si>
  <si>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</si>
  <si>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</si>
  <si>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</si>
  <si>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</si>
  <si>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</si>
  <si>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</si>
  <si>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</si>
  <si>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</si>
  <si>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</si>
  <si>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</si>
  <si>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</si>
  <si>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</si>
  <si>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</si>
  <si>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</si>
  <si>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</si>
  <si>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</si>
  <si>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</si>
  <si>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</si>
  <si>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</si>
  <si>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</si>
  <si>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</si>
  <si>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</si>
  <si>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</si>
  <si>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</si>
  <si>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</si>
  <si>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</si>
  <si>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</si>
  <si>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</si>
  <si>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</si>
  <si>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</si>
  <si>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</si>
  <si>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</si>
  <si>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</si>
  <si>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</si>
  <si>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</si>
  <si>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</si>
  <si>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</si>
  <si>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</si>
  <si>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</si>
  <si>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</si>
  <si>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</si>
  <si>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</si>
  <si>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</si>
  <si>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</si>
  <si>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</si>
  <si>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</si>
  <si>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</si>
  <si>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</si>
  <si>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</si>
  <si>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</si>
  <si>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</si>
  <si>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</si>
  <si>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</si>
  <si>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</si>
  <si>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</si>
  <si>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</si>
  <si>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</si>
  <si>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</si>
  <si>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</si>
  <si>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</si>
  <si>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</si>
  <si>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</si>
  <si>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</si>
  <si>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</si>
  <si>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</si>
  <si>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</si>
  <si>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</si>
  <si>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</si>
  <si>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</si>
  <si>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</si>
  <si>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</si>
  <si>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</si>
  <si>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</si>
  <si>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</si>
  <si>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</si>
  <si>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</si>
  <si>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</si>
  <si>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</si>
  <si>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</si>
  <si>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</si>
  <si>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</si>
  <si>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</si>
  <si>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</si>
  <si>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</si>
  <si>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</si>
  <si>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</si>
  <si>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</si>
  <si>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</si>
  <si>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</si>
  <si>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</si>
  <si>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</si>
  <si>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</si>
  <si>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</si>
  <si>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</si>
  <si>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</si>
  <si>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</si>
  <si>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</si>
  <si>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</si>
  <si>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</si>
  <si>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</si>
  <si>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</si>
  <si>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</si>
  <si>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</si>
  <si>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</si>
  <si>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</si>
  <si>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</si>
  <si>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</si>
  <si>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</si>
  <si>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</si>
  <si>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</si>
  <si>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</si>
  <si>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</si>
  <si>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</si>
  <si>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</si>
  <si>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</si>
  <si>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</si>
  <si>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</si>
  <si>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</si>
  <si>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</si>
  <si>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</si>
  <si>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</si>
  <si>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</si>
  <si>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</si>
  <si>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</si>
  <si>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</si>
  <si>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</si>
  <si>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</si>
  <si>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</si>
  <si>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</si>
  <si>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</si>
  <si>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</si>
  <si>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</si>
  <si>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</si>
  <si>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</si>
  <si>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</si>
  <si>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</si>
  <si>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</si>
  <si>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</si>
  <si>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</si>
  <si>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</si>
  <si>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</si>
  <si>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</si>
  <si>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</si>
  <si>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</si>
  <si>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</si>
  <si>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</si>
  <si>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</si>
  <si>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</si>
  <si>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</si>
  <si>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</si>
  <si>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</si>
  <si>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</si>
  <si>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</si>
  <si>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</si>
  <si>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</si>
  <si>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</si>
  <si>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</si>
  <si>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</si>
  <si>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</si>
  <si>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</si>
  <si>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</si>
  <si>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</si>
  <si>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</si>
  <si>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</si>
  <si>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</si>
  <si>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</si>
  <si>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</si>
  <si>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</si>
  <si>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</si>
  <si>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</si>
  <si>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</si>
  <si>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</si>
  <si>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</si>
  <si>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</si>
  <si>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</si>
  <si>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</si>
  <si>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</si>
  <si>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</si>
  <si>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</si>
  <si>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</si>
  <si>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</si>
  <si>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</si>
  <si>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</si>
  <si>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</si>
  <si>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</si>
  <si>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</si>
  <si>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</si>
  <si>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</si>
  <si>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</si>
  <si>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</si>
  <si>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</si>
  <si>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</si>
  <si>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</si>
  <si>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</si>
  <si>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</si>
  <si>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</si>
  <si>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</si>
  <si>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</si>
  <si>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</si>
  <si>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</si>
  <si>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</si>
  <si>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</si>
  <si>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</si>
  <si>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</si>
  <si>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</si>
  <si>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</si>
  <si>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</si>
  <si>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</si>
  <si>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</si>
  <si>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</si>
  <si>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</si>
  <si>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</si>
  <si>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</si>
  <si>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</si>
  <si>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</si>
  <si>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</si>
  <si>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</si>
  <si>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</si>
  <si>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</si>
  <si>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</si>
  <si>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</si>
  <si>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</si>
  <si>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</si>
  <si>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</si>
  <si>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</si>
  <si>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</si>
  <si>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</si>
  <si>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</si>
  <si>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</si>
  <si>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</si>
  <si>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</si>
  <si>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</si>
  <si>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</si>
  <si>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</si>
  <si>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</si>
  <si>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</si>
  <si>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</si>
  <si>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</si>
  <si>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</si>
  <si>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</si>
  <si>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</si>
  <si>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</si>
  <si>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</si>
  <si>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</si>
  <si>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</si>
  <si>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</si>
  <si>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</si>
  <si>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</si>
  <si>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</si>
  <si>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</si>
  <si>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</si>
  <si>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</si>
  <si>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</si>
  <si>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</si>
  <si>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</si>
  <si>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</si>
  <si>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</si>
  <si>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</si>
  <si>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</si>
  <si>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</si>
  <si>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</si>
  <si>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</si>
  <si>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</si>
  <si>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</si>
  <si>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</si>
  <si>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</si>
  <si>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</si>
  <si>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</si>
  <si>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</si>
  <si>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</si>
  <si>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</si>
  <si>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</si>
  <si>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</si>
  <si>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</si>
  <si>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</si>
  <si>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</si>
  <si>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</si>
  <si>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</si>
  <si>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</si>
  <si>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</si>
  <si>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</si>
  <si>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</si>
  <si>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</si>
  <si>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</si>
  <si>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</si>
  <si>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</si>
  <si>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</si>
  <si>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</si>
  <si>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</si>
  <si>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</si>
  <si>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</si>
  <si>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</si>
  <si>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</si>
  <si>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</si>
  <si>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</si>
  <si>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</si>
  <si>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</si>
  <si>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</si>
  <si>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</si>
  <si>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</si>
  <si>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</si>
  <si>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</si>
  <si>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</si>
  <si>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</si>
  <si>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</si>
  <si>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</si>
  <si>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</si>
  <si>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</si>
  <si>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</si>
  <si>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</si>
  <si>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</si>
  <si>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</si>
  <si>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</si>
  <si>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</si>
  <si>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</si>
  <si>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</si>
  <si>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</si>
  <si>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</si>
  <si>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</si>
  <si>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</si>
  <si>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</si>
  <si>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</si>
  <si>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</si>
  <si>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</si>
  <si>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</si>
  <si>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</si>
  <si>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</si>
  <si>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</si>
  <si>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</si>
  <si>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</si>
  <si>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</si>
  <si>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</si>
  <si>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</si>
  <si>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</si>
  <si>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</si>
  <si>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</si>
  <si>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</si>
  <si>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</si>
  <si>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</si>
  <si>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</si>
  <si>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</si>
  <si>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</si>
  <si>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</si>
  <si>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</si>
  <si>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</si>
  <si>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</si>
  <si>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</si>
  <si>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</si>
  <si>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</si>
  <si>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</si>
  <si>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</si>
  <si>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</si>
  <si>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</si>
  <si>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</si>
  <si>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</si>
  <si>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</si>
  <si>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</si>
  <si>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</si>
  <si>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</si>
  <si>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</si>
  <si>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</si>
  <si>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</si>
  <si>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</si>
  <si>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</si>
  <si>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</si>
  <si>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</si>
  <si>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</si>
  <si>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</si>
  <si>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</si>
  <si>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</si>
  <si>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</si>
  <si>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</si>
  <si>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</si>
  <si>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</si>
  <si>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</si>
  <si>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</si>
  <si>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</si>
  <si>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</si>
  <si>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</si>
  <si>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</si>
  <si>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</si>
  <si>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</si>
  <si>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</si>
  <si>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</si>
  <si>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</si>
  <si>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</si>
  <si>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</si>
  <si>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</si>
  <si>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</si>
  <si>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</si>
  <si>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</si>
  <si>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</si>
  <si>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</si>
  <si>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</si>
  <si>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</si>
  <si>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</si>
  <si>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</si>
  <si>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</si>
  <si>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</si>
  <si>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</si>
  <si>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</si>
  <si>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</si>
  <si>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</si>
  <si>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</si>
  <si>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</si>
  <si>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</si>
  <si>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</si>
  <si>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</si>
  <si>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</si>
  <si>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</si>
  <si>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</si>
  <si>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</si>
  <si>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</si>
  <si>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</si>
  <si>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</si>
  <si>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</si>
  <si>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</si>
  <si>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</si>
  <si>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</si>
  <si>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</si>
  <si>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</si>
  <si>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</si>
  <si>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</si>
  <si>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</si>
  <si>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</si>
  <si>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</si>
  <si>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</si>
  <si>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</si>
  <si>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</si>
  <si>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</si>
  <si>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</si>
  <si>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</si>
  <si>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</si>
  <si>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</si>
  <si>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</si>
  <si>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</si>
  <si>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</si>
  <si>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</si>
  <si>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</si>
  <si>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</si>
  <si>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</si>
  <si>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</si>
  <si>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</si>
  <si>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</si>
  <si>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</si>
  <si>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</si>
  <si>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</si>
  <si>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</si>
  <si>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</si>
  <si>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</si>
  <si>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</si>
  <si>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</si>
  <si>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</si>
  <si>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</si>
  <si>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</si>
  <si>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</si>
  <si>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</si>
  <si>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</si>
  <si>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</si>
  <si>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</si>
  <si>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</si>
  <si>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</si>
  <si>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</si>
  <si>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</si>
  <si>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</si>
  <si>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</si>
  <si>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</si>
  <si>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</si>
  <si>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</si>
  <si>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</si>
  <si>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</si>
  <si>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</si>
  <si>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</si>
  <si>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</si>
  <si>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</si>
  <si>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</si>
  <si>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</si>
  <si>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</si>
  <si>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</si>
  <si>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</si>
  <si>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</si>
  <si>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</si>
  <si>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</si>
  <si>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</si>
  <si>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</si>
  <si>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</si>
  <si>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</si>
  <si>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</si>
  <si>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</si>
  <si>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</si>
  <si>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</si>
  <si>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</si>
  <si>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</si>
  <si>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</si>
  <si>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</si>
  <si>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</si>
  <si>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</si>
  <si>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</si>
  <si>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</si>
  <si>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</si>
  <si>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</si>
  <si>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</si>
  <si>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</si>
  <si>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</si>
  <si>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</si>
  <si>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</si>
  <si>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</si>
  <si>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</si>
  <si>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</si>
  <si>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</si>
  <si>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</si>
  <si>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</si>
  <si>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</si>
  <si>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</si>
  <si>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</si>
  <si>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</si>
  <si>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</si>
  <si>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</si>
  <si>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</si>
  <si>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</si>
  <si>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</si>
  <si>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</si>
  <si>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</si>
  <si>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</si>
  <si>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</si>
  <si>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</si>
  <si>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</si>
  <si>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</si>
  <si>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</si>
  <si>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</si>
  <si>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</si>
  <si>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</si>
  <si>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</si>
  <si>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</si>
  <si>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</si>
  <si>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</si>
  <si>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</si>
  <si>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</si>
  <si>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</si>
  <si>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</si>
  <si>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</si>
  <si>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</si>
  <si>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</si>
  <si>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</si>
  <si>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</si>
  <si>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</si>
  <si>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</si>
  <si>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</si>
  <si>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</si>
  <si>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</si>
  <si>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</si>
  <si>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</si>
  <si>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</si>
  <si>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</si>
  <si>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</si>
  <si>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</si>
  <si>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</si>
  <si>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</si>
  <si>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</si>
  <si>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</si>
  <si>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</si>
  <si>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</si>
  <si>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</si>
  <si>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</si>
  <si>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</si>
  <si>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</si>
  <si>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</si>
  <si>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</si>
  <si>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</si>
  <si>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</si>
  <si>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</si>
  <si>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</si>
  <si>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</si>
  <si>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</si>
  <si>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</si>
  <si>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</si>
  <si>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</si>
  <si>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</si>
  <si>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</si>
  <si>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</si>
  <si>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</si>
  <si>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</si>
  <si>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</si>
  <si>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</si>
  <si>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</si>
  <si>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</si>
  <si>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</si>
  <si>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</si>
  <si>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</si>
  <si>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</si>
  <si>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</si>
  <si>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</si>
  <si>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</si>
  <si>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</si>
  <si>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</si>
  <si>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</si>
  <si>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</si>
  <si>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</si>
  <si>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</si>
  <si>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</si>
  <si>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</si>
  <si>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</si>
  <si>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</si>
  <si>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</si>
  <si>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</si>
  <si>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</si>
  <si>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</si>
  <si>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</si>
  <si>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</si>
  <si>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</si>
  <si>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</si>
  <si>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</si>
  <si>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</si>
  <si>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</si>
  <si>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</si>
  <si>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</si>
  <si>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</si>
  <si>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</si>
  <si>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</si>
  <si>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</si>
  <si>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</si>
  <si>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</si>
  <si>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</si>
  <si>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</si>
  <si>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</si>
  <si>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</si>
  <si>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</si>
  <si>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</si>
  <si>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</si>
  <si>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</si>
  <si>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</si>
  <si>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</si>
  <si>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</si>
  <si>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</si>
  <si>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</si>
  <si>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</si>
  <si>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</si>
  <si>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</si>
  <si>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</si>
  <si>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</si>
  <si>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</si>
  <si>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</si>
  <si>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</si>
  <si>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</si>
  <si>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</si>
  <si>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</si>
  <si>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</si>
  <si>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</si>
  <si>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</si>
  <si>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</si>
  <si>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</si>
  <si>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</si>
  <si>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</si>
  <si>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</si>
  <si>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</si>
  <si>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</si>
  <si>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</si>
  <si>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</si>
  <si>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</si>
  <si>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</si>
  <si>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</si>
  <si>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</si>
  <si>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</si>
  <si>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</si>
  <si>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</si>
  <si>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</si>
  <si>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</si>
  <si>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</si>
  <si>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</si>
  <si>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</si>
  <si>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</si>
  <si>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</si>
  <si>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</si>
  <si>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</si>
  <si>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</si>
  <si>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</si>
  <si>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</si>
  <si>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</si>
  <si>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</si>
  <si>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</si>
  <si>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</si>
  <si>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</si>
  <si>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</si>
  <si>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</si>
  <si>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</si>
  <si>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</si>
  <si>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</si>
  <si>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</si>
  <si>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</si>
  <si>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</si>
  <si>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</si>
  <si>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</si>
  <si>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</si>
  <si>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</si>
  <si>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</si>
  <si>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</si>
  <si>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</si>
  <si>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</si>
  <si>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</si>
  <si>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</si>
  <si>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</si>
  <si>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</si>
  <si>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</si>
  <si>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</si>
  <si>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</si>
  <si>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</si>
  <si>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</si>
  <si>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</si>
  <si>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</si>
  <si>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</si>
  <si>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</si>
  <si>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</si>
  <si>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</si>
  <si>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</si>
  <si>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</si>
  <si>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</si>
  <si>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</si>
  <si>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</si>
  <si>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</si>
  <si>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</si>
  <si>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</si>
  <si>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</si>
  <si>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</si>
  <si>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</si>
  <si>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</si>
  <si>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</si>
  <si>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</si>
  <si>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</si>
  <si>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</si>
  <si>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</si>
  <si>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</si>
  <si>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</si>
  <si>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</si>
  <si>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</si>
  <si>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</si>
  <si>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</si>
  <si>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</si>
  <si>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</si>
  <si>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</si>
  <si>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</si>
  <si>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</si>
  <si>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</si>
  <si>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</si>
  <si>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</si>
  <si>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</si>
  <si>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</si>
  <si>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</si>
  <si>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</si>
  <si>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</si>
  <si>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</si>
  <si>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</si>
  <si>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</si>
  <si>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</si>
  <si>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</si>
  <si>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</si>
  <si>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</si>
  <si>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</si>
  <si>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</si>
  <si>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</si>
  <si>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</si>
  <si>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</si>
  <si>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</si>
  <si>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</si>
  <si>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</si>
  <si>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</si>
  <si>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</si>
  <si>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</si>
  <si>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</si>
  <si>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</si>
  <si>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</si>
  <si>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</si>
  <si>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</si>
  <si>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</si>
  <si>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</si>
  <si>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</si>
  <si>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</si>
  <si>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</si>
  <si>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</si>
  <si>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</si>
  <si>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</si>
  <si>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</si>
  <si>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</si>
  <si>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</si>
  <si>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</si>
  <si>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</si>
  <si>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</si>
  <si>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</si>
  <si>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</si>
  <si>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</si>
  <si>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</si>
  <si>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</si>
  <si>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</si>
  <si>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</si>
  <si>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</si>
  <si>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</si>
  <si>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</si>
  <si>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</si>
  <si>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</si>
  <si>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</si>
  <si>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</si>
  <si>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</si>
  <si>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</si>
  <si>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</si>
  <si>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</si>
  <si>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</si>
  <si>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</si>
  <si>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</si>
  <si>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</si>
  <si>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</si>
  <si>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</si>
  <si>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</si>
  <si>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</si>
  <si>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</si>
  <si>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</si>
  <si>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</si>
  <si>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</si>
  <si>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</si>
  <si>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</si>
  <si>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</si>
  <si>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</si>
  <si>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</si>
  <si>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</si>
  <si>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</si>
  <si>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</si>
  <si>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</si>
  <si>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</si>
  <si>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</si>
  <si>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</si>
  <si>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</si>
  <si>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</si>
  <si>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</si>
  <si>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</si>
  <si>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</si>
  <si>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</si>
  <si>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</si>
  <si>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</si>
  <si>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</si>
  <si>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</si>
  <si>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</si>
  <si>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</si>
  <si>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</si>
  <si>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</si>
  <si>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</si>
  <si>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</si>
  <si>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</si>
  <si>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</si>
  <si>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</si>
  <si>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</si>
  <si>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</si>
  <si>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</si>
  <si>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</si>
  <si>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</si>
  <si>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</si>
  <si>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</si>
  <si>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</si>
  <si>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</si>
  <si>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</si>
  <si>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</si>
  <si>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</si>
  <si>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</si>
  <si>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</si>
  <si>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</si>
  <si>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</si>
  <si>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</si>
  <si>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</si>
  <si>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</si>
  <si>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</si>
  <si>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</si>
  <si>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</si>
  <si>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</si>
  <si>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</si>
  <si>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</si>
  <si>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</si>
  <si>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</si>
  <si>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</si>
  <si>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</si>
  <si>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</si>
  <si>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</si>
  <si>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</si>
  <si>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</si>
  <si>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</si>
  <si>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</si>
  <si>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</si>
  <si>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</si>
  <si>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</si>
  <si>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</si>
  <si>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</si>
  <si>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</si>
  <si>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</si>
  <si>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</si>
  <si>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</si>
  <si>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</si>
  <si>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</si>
  <si>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</si>
  <si>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</si>
  <si>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</si>
  <si>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</si>
  <si>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</si>
  <si>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</si>
  <si>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</si>
  <si>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</si>
  <si>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</si>
  <si>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</si>
  <si>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</si>
  <si>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</si>
  <si>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</si>
  <si>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</si>
  <si>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</si>
  <si>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</si>
  <si>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</si>
  <si>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</si>
  <si>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</si>
  <si>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</si>
  <si>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</si>
  <si>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</si>
  <si>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</si>
  <si>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</si>
  <si>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</si>
  <si>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</si>
  <si>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</si>
  <si>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</si>
  <si>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</si>
  <si>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</si>
  <si>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</si>
  <si>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</si>
  <si>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</si>
  <si>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</si>
  <si>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</si>
  <si>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</si>
  <si>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</si>
  <si>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</si>
  <si>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</si>
  <si>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</si>
  <si>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</si>
  <si>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</si>
  <si>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</si>
  <si>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</si>
  <si>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</si>
  <si>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</si>
  <si>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</si>
  <si>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</si>
  <si>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</si>
  <si>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</si>
  <si>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</si>
  <si>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</si>
  <si>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</si>
  <si>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</si>
  <si>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</si>
  <si>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</si>
  <si>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</si>
  <si>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</si>
  <si>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</si>
  <si>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</si>
  <si>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</si>
  <si>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</si>
  <si>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</si>
  <si>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</si>
  <si>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</si>
  <si>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</si>
  <si>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</si>
  <si>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</si>
  <si>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</si>
  <si>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</si>
  <si>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</si>
  <si>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</si>
  <si>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</si>
  <si>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</si>
  <si>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</si>
  <si>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</si>
  <si>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</si>
  <si>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</si>
  <si>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</si>
  <si>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</si>
  <si>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</si>
  <si>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</si>
  <si>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</si>
  <si>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</si>
  <si>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</si>
  <si>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</si>
  <si>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</si>
  <si>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</si>
  <si>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</si>
  <si>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</si>
  <si>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</si>
  <si>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</si>
  <si>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</si>
  <si>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</si>
  <si>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</si>
  <si>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</si>
  <si>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</si>
  <si>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</si>
  <si>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</si>
  <si>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</si>
  <si>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</si>
  <si>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</si>
  <si>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</si>
  <si>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</si>
  <si>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</si>
  <si>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</si>
  <si>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</si>
  <si>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</si>
  <si>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</si>
  <si>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</si>
  <si>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</si>
  <si>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</si>
  <si>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</si>
  <si>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</si>
  <si>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</si>
  <si>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</si>
  <si>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</si>
  <si>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</si>
  <si>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</si>
  <si>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</si>
  <si>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</si>
  <si>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</si>
  <si>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</si>
  <si>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</si>
  <si>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</si>
  <si>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</si>
  <si>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</si>
  <si>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</si>
  <si>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</si>
  <si>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</si>
  <si>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</si>
  <si>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</si>
  <si>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</si>
  <si>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</si>
  <si>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</si>
  <si>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</si>
  <si>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</si>
  <si>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</si>
  <si>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</si>
  <si>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</si>
  <si>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</si>
  <si>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</si>
  <si>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</si>
  <si>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</si>
  <si>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</si>
  <si>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</si>
  <si>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</si>
  <si>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</si>
  <si>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</si>
  <si>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</si>
  <si>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</si>
  <si>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</si>
  <si>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</si>
  <si>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</si>
  <si>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</si>
  <si>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</si>
  <si>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</si>
  <si>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</si>
  <si>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</si>
  <si>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</si>
  <si>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</si>
  <si>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</si>
  <si>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</si>
  <si>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</si>
  <si>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</si>
  <si>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</si>
  <si>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</si>
  <si>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</si>
  <si>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</si>
  <si>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</si>
  <si>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</si>
  <si>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</si>
  <si>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</si>
  <si>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</si>
  <si>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</si>
  <si>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</si>
  <si>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</si>
  <si>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</si>
  <si>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</si>
  <si>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</si>
  <si>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</si>
  <si>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</si>
  <si>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</si>
  <si>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</si>
  <si>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</si>
  <si>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</si>
  <si>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</si>
  <si>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</si>
  <si>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</si>
  <si>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</si>
  <si>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</si>
  <si>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</si>
  <si>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</si>
  <si>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</si>
  <si>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</si>
  <si>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</si>
  <si>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</si>
  <si>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</si>
  <si>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</si>
  <si>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</si>
  <si>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</si>
  <si>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</si>
  <si>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</si>
  <si>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</si>
  <si>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</si>
  <si>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</si>
  <si>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</si>
  <si>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</si>
  <si>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</si>
  <si>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</si>
  <si>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</si>
  <si>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</si>
  <si>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</si>
  <si>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</si>
  <si>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</si>
  <si>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</si>
  <si>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</si>
  <si>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</si>
  <si>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</si>
  <si>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</si>
  <si>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</si>
  <si>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</si>
  <si>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</si>
  <si>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</si>
  <si>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</si>
  <si>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</si>
  <si>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</si>
  <si>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</si>
  <si>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</si>
  <si>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</si>
  <si>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</si>
  <si>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</si>
  <si>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</si>
  <si>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</si>
  <si>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</si>
  <si>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</si>
  <si>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</si>
  <si>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</si>
  <si>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</si>
  <si>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</si>
  <si>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</si>
  <si>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</si>
  <si>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</si>
  <si>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</si>
  <si>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</si>
  <si>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</si>
  <si>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</si>
  <si>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</si>
  <si>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</si>
  <si>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</si>
  <si>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</si>
  <si>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</si>
  <si>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</si>
  <si>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</si>
  <si>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</si>
  <si>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</si>
  <si>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</si>
  <si>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</si>
  <si>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</si>
  <si>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</si>
  <si>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</si>
  <si>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</si>
  <si>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</si>
  <si>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</si>
  <si>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</si>
  <si>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</si>
  <si>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</si>
  <si>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</si>
  <si>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</si>
  <si>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</si>
  <si>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</si>
  <si>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</si>
  <si>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</si>
  <si>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</si>
  <si>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</si>
  <si>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</si>
  <si>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</si>
  <si>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</si>
  <si>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</si>
  <si>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</si>
  <si>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</si>
  <si>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</si>
  <si>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</si>
  <si>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</si>
  <si>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</si>
  <si>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</si>
  <si>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</si>
  <si>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</si>
  <si>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</si>
  <si>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</si>
  <si>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</si>
  <si>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</si>
  <si>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</si>
  <si>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</si>
  <si>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</si>
  <si>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</si>
  <si>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</si>
  <si>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</si>
  <si>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</si>
  <si>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</si>
  <si>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</si>
  <si>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</si>
  <si>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</si>
  <si>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</si>
  <si>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</si>
  <si>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</si>
  <si>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</si>
  <si>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</si>
  <si>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</si>
  <si>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</si>
  <si>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</si>
  <si>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</si>
  <si>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</si>
  <si>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</si>
  <si>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</si>
  <si>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</si>
  <si>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</si>
  <si>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</si>
  <si>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</si>
  <si>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</si>
  <si>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</si>
  <si>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</si>
  <si>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</si>
  <si>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</si>
  <si>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</si>
  <si>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</si>
  <si>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</si>
  <si>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</si>
  <si>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</si>
  <si>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</si>
  <si>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</si>
  <si>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</si>
  <si>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</si>
  <si>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</si>
  <si>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</si>
  <si>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</si>
  <si>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</si>
  <si>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</si>
  <si>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</si>
  <si>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</si>
  <si>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</si>
  <si>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</si>
  <si>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</si>
  <si>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</si>
  <si>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</si>
  <si>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</si>
  <si>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</si>
  <si>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</si>
  <si>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</si>
  <si>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</si>
  <si>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</si>
  <si>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</si>
  <si>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</si>
  <si>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</si>
  <si>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</si>
  <si>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</si>
  <si>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</si>
  <si>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</si>
  <si>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</si>
  <si>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</si>
  <si>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</si>
  <si>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</si>
  <si>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</si>
  <si>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</si>
  <si>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</si>
  <si>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</si>
  <si>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</si>
  <si>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</si>
  <si>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</si>
  <si>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</si>
  <si>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</si>
  <si>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</si>
  <si>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</si>
  <si>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</si>
  <si>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</si>
  <si>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</si>
  <si>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</si>
  <si>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</si>
  <si>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</si>
  <si>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</si>
  <si>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</si>
  <si>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</si>
  <si>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</si>
  <si>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</si>
  <si>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</si>
  <si>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</si>
  <si>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</si>
  <si>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</si>
  <si>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</si>
  <si>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</si>
  <si>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</si>
  <si>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</si>
  <si>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</si>
  <si>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</si>
  <si>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</si>
  <si>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</si>
  <si>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</si>
  <si>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</si>
  <si>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</si>
  <si>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</si>
  <si>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</si>
  <si>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</si>
  <si>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</si>
  <si>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</si>
  <si>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</si>
  <si>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</si>
  <si>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</si>
  <si>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</si>
  <si>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</si>
  <si>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</si>
  <si>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</si>
  <si>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</si>
  <si>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</si>
  <si>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</si>
  <si>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</si>
  <si>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</si>
  <si>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</si>
  <si>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</si>
  <si>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</si>
  <si>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</si>
  <si>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</si>
  <si>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</si>
  <si>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</si>
  <si>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</si>
  <si>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</si>
  <si>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</si>
  <si>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</si>
  <si>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</si>
  <si>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</si>
  <si>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</si>
  <si>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</si>
  <si>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</si>
  <si>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</si>
  <si>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</si>
  <si>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</si>
  <si>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</si>
  <si>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</si>
  <si>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</si>
  <si>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</si>
  <si>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</si>
  <si>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</si>
  <si>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</si>
  <si>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</si>
  <si>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</si>
  <si>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</si>
  <si>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</si>
  <si>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</si>
  <si>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</si>
  <si>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</si>
  <si>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</si>
  <si>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</si>
  <si>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</si>
  <si>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</si>
  <si>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</si>
  <si>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</si>
  <si>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</si>
  <si>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</si>
  <si>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</si>
  <si>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</si>
  <si>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</si>
  <si>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</si>
  <si>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</si>
  <si>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</si>
  <si>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</si>
  <si>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</si>
  <si>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</si>
  <si>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</si>
  <si>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</si>
  <si>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</si>
  <si>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</si>
  <si>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</si>
  <si>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</si>
  <si>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</si>
  <si>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</si>
  <si>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</si>
  <si>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</si>
  <si>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</si>
  <si>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</si>
  <si>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</si>
  <si>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</si>
  <si>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</si>
  <si>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</si>
  <si>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</si>
  <si>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</si>
  <si>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</si>
  <si>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</si>
  <si>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</si>
  <si>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</si>
  <si>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</si>
  <si>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</si>
  <si>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</si>
  <si>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</si>
  <si>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</si>
  <si>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</si>
  <si>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</si>
  <si>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</si>
  <si>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</si>
  <si>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</si>
  <si>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</si>
  <si>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</si>
  <si>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</si>
  <si>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</si>
  <si>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</si>
  <si>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</si>
  <si>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</si>
  <si>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</si>
  <si>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</si>
  <si>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</si>
  <si>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</si>
  <si>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</si>
  <si>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</si>
  <si>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</si>
  <si>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</si>
  <si>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</si>
  <si>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</si>
  <si>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</si>
  <si>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</si>
  <si>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</si>
  <si>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</si>
  <si>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</si>
  <si>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</si>
  <si>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</si>
  <si>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</si>
  <si>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</si>
  <si>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</si>
  <si>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</si>
  <si>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</si>
  <si>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</si>
  <si>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</si>
  <si>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</si>
  <si>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</si>
  <si>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</si>
  <si>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</si>
  <si>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</si>
  <si>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</si>
  <si>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</si>
  <si>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</si>
  <si>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</si>
  <si>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</si>
  <si>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</si>
  <si>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</si>
  <si>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</si>
  <si>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</si>
  <si>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</si>
  <si>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</si>
  <si>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</si>
  <si>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</si>
  <si>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</si>
  <si>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</si>
  <si>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</si>
  <si>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</si>
  <si>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</si>
  <si>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</si>
  <si>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</si>
  <si>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</si>
  <si>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</si>
  <si>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</si>
  <si>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</si>
  <si>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</si>
  <si>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</si>
  <si>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</si>
  <si>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</si>
  <si>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</si>
  <si>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</si>
  <si>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</si>
  <si>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</si>
  <si>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</si>
  <si>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</si>
  <si>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</si>
  <si>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</si>
  <si>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</si>
  <si>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</si>
  <si>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</si>
  <si>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</si>
  <si>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</si>
  <si>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</si>
  <si>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</si>
  <si>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</si>
  <si>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</si>
  <si>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</si>
  <si>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</si>
  <si>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</si>
  <si>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</si>
  <si>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</si>
  <si>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</si>
  <si>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</si>
  <si>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</si>
  <si>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</si>
  <si>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</si>
  <si>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</si>
  <si>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</si>
  <si>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</si>
  <si>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</si>
  <si>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</si>
  <si>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</si>
  <si>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</si>
  <si>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</si>
  <si>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</si>
  <si>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</si>
  <si>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</si>
  <si>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</si>
  <si>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</si>
  <si>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</si>
  <si>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</si>
  <si>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</si>
  <si>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</si>
  <si>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</si>
  <si>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</si>
  <si>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</si>
  <si>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</si>
  <si>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</si>
  <si>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</si>
  <si>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</si>
  <si>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</si>
  <si>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</si>
  <si>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</si>
  <si>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</si>
  <si>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</si>
  <si>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</si>
  <si>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</si>
  <si>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</si>
  <si>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</si>
  <si>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</si>
  <si>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</si>
  <si>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</si>
  <si>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</si>
  <si>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</si>
  <si>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</si>
  <si>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</si>
  <si>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</si>
  <si>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</si>
  <si>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</si>
  <si>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</si>
  <si>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</si>
  <si>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</si>
  <si>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</si>
  <si>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</si>
  <si>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</si>
  <si>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</si>
  <si>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</si>
  <si>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</si>
  <si>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</si>
  <si>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</si>
  <si>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</si>
  <si>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</si>
  <si>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</si>
  <si>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</si>
  <si>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</si>
  <si>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</si>
  <si>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</si>
  <si>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</si>
  <si>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</si>
  <si>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</si>
  <si>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</si>
  <si>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</si>
  <si>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</si>
  <si>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</si>
  <si>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</si>
  <si>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</si>
  <si>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</si>
  <si>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</si>
  <si>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</si>
  <si>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</si>
  <si>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</si>
  <si>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</si>
  <si>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</si>
  <si>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</si>
  <si>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</si>
  <si>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</si>
  <si>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</si>
  <si>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</si>
  <si>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</si>
  <si>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</si>
  <si>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</si>
  <si>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</si>
  <si>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</si>
  <si>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</si>
  <si>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</si>
  <si>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</si>
  <si>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</si>
  <si>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</si>
  <si>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</si>
  <si>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</si>
  <si>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</si>
  <si>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</si>
  <si>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</si>
  <si>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</si>
  <si>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</si>
  <si>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</si>
  <si>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</si>
  <si>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</si>
  <si>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</si>
  <si>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</si>
  <si>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</si>
  <si>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</si>
  <si>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</si>
  <si>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</si>
  <si>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</si>
  <si>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</si>
  <si>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</si>
  <si>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</si>
  <si>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</si>
  <si>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</si>
  <si>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</si>
  <si>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</si>
  <si>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</si>
  <si>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</si>
  <si>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</si>
  <si>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</si>
  <si>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</si>
  <si>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</si>
  <si>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</si>
  <si>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</si>
  <si>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</si>
  <si>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</si>
  <si>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</si>
  <si>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</si>
  <si>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</si>
  <si>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</si>
  <si>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</si>
  <si>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</si>
  <si>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</si>
  <si>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</si>
  <si>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</si>
  <si>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</si>
  <si>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</si>
  <si>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</si>
  <si>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</si>
  <si>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</si>
  <si>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</si>
  <si>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</si>
  <si>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</si>
  <si>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</si>
  <si>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</si>
  <si>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</si>
  <si>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</si>
  <si>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</si>
  <si>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</si>
  <si>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</si>
  <si>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</si>
  <si>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</si>
  <si>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</si>
  <si>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</si>
  <si>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</si>
  <si>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</si>
  <si>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</si>
  <si>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</si>
  <si>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</si>
  <si>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</si>
  <si>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</si>
  <si>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</si>
  <si>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</si>
  <si>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</si>
  <si>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</si>
  <si>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</si>
  <si>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</si>
  <si>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</si>
  <si>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</si>
  <si>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</si>
  <si>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</si>
  <si>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</si>
  <si>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</si>
  <si>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</si>
  <si>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</si>
  <si>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</si>
  <si>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</si>
  <si>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</si>
  <si>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</si>
  <si>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</si>
  <si>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</si>
  <si>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</si>
  <si>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</si>
  <si>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</si>
  <si>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</si>
  <si>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</si>
  <si>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</si>
  <si>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</si>
  <si>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</si>
  <si>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</si>
  <si>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</si>
  <si>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</si>
  <si>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</si>
  <si>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</si>
  <si>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</si>
  <si>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</si>
  <si>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</si>
  <si>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</si>
  <si>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</si>
  <si>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</si>
  <si>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</si>
  <si>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</si>
  <si>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</si>
  <si>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</si>
  <si>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</si>
  <si>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</si>
  <si>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</si>
  <si>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</si>
  <si>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</si>
  <si>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</si>
  <si>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</si>
  <si>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</si>
  <si>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</si>
  <si>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</si>
  <si>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</si>
  <si>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</si>
  <si>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</si>
  <si>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</si>
  <si>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</si>
  <si>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</si>
  <si>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</si>
  <si>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</si>
  <si>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</si>
  <si>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</si>
  <si>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</si>
  <si>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</si>
  <si>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</si>
  <si>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</si>
  <si>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</si>
  <si>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</si>
  <si>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</si>
  <si>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</si>
  <si>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</si>
  <si>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</si>
  <si>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</si>
  <si>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</si>
  <si>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</si>
  <si>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</si>
  <si>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</si>
  <si>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</si>
  <si>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</si>
  <si>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</si>
  <si>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</si>
  <si>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</si>
  <si>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</si>
  <si>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</si>
  <si>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</si>
  <si>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</si>
  <si>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</si>
  <si>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</si>
  <si>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</si>
  <si>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</si>
  <si>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</si>
  <si>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</si>
  <si>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</si>
  <si>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</si>
  <si>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</si>
  <si>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</si>
  <si>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</si>
  <si>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</si>
  <si>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</si>
  <si>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</si>
  <si>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</si>
  <si>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</si>
  <si>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</si>
  <si>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</si>
  <si>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</si>
  <si>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</si>
  <si>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</si>
  <si>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</si>
  <si>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</si>
  <si>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</si>
  <si>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</si>
  <si>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</si>
  <si>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</si>
  <si>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</si>
  <si>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</si>
  <si>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</si>
  <si>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</si>
  <si>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</si>
  <si>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</si>
  <si>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</si>
  <si>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</si>
  <si>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</si>
  <si>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</si>
  <si>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</si>
  <si>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</si>
  <si>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</si>
  <si>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</si>
  <si>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</si>
  <si>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</si>
  <si>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</si>
  <si>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</si>
  <si>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</si>
  <si>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</si>
  <si>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</si>
  <si>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</si>
  <si>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</si>
  <si>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</si>
  <si>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</si>
  <si>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</si>
  <si>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</si>
  <si>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</si>
  <si>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</si>
  <si>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</si>
  <si>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</si>
  <si>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</si>
  <si>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</si>
  <si>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</si>
  <si>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</si>
  <si>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</si>
  <si>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</si>
  <si>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</si>
  <si>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</si>
  <si>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</si>
  <si>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</si>
  <si>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</si>
  <si>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</si>
  <si>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</si>
  <si>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</si>
  <si>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</si>
  <si>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</si>
  <si>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</si>
  <si>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</si>
  <si>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</si>
  <si>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</si>
  <si>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</si>
  <si>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</si>
  <si>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</si>
  <si>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</si>
  <si>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</si>
  <si>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</si>
  <si>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</si>
  <si>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</si>
  <si>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</si>
  <si>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</si>
  <si>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</si>
  <si>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</si>
  <si>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</si>
  <si>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</si>
  <si>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</si>
  <si>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</si>
  <si>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</si>
  <si>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</si>
  <si>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</si>
  <si>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</si>
  <si>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</si>
  <si>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</si>
  <si>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</si>
  <si>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</si>
  <si>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</si>
  <si>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</si>
  <si>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</si>
  <si>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</si>
  <si>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</si>
  <si>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</si>
  <si>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</si>
  <si>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</si>
  <si>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</si>
  <si>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</si>
  <si>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</si>
  <si>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</si>
  <si>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</si>
  <si>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</si>
  <si>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</si>
  <si>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</si>
  <si>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</si>
  <si>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</si>
  <si>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</si>
  <si>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</si>
  <si>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</si>
  <si>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</si>
  <si>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</si>
  <si>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</si>
  <si>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</si>
  <si>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</si>
  <si>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</si>
  <si>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</si>
  <si>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</si>
  <si>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</si>
  <si>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</si>
  <si>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</si>
  <si>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</si>
  <si>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</si>
  <si>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</si>
  <si>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</si>
  <si>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</si>
  <si>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</si>
  <si>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</si>
  <si>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</si>
  <si>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</si>
  <si>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</si>
  <si>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</si>
  <si>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</si>
  <si>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</si>
  <si>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</si>
  <si>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</si>
  <si>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</si>
  <si>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</si>
  <si>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</si>
  <si>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</si>
  <si>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</si>
  <si>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</si>
  <si>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</si>
  <si>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</si>
  <si>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</si>
  <si>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</si>
  <si>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</si>
  <si>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</si>
  <si>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</si>
  <si>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</si>
  <si>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</si>
  <si>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</si>
  <si>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</si>
  <si>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</si>
  <si>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</si>
  <si>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</si>
  <si>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</si>
  <si>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</si>
  <si>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</si>
  <si>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</si>
  <si>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</si>
  <si>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</si>
  <si>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</si>
  <si>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</si>
  <si>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</si>
  <si>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</si>
  <si>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</si>
  <si>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</si>
  <si>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</si>
  <si>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</si>
  <si>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</si>
  <si>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</si>
  <si>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</si>
  <si>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</si>
  <si>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</si>
  <si>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</si>
  <si>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</si>
  <si>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</si>
  <si>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</si>
  <si>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</si>
  <si>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</si>
  <si>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</si>
  <si>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</si>
  <si>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</si>
  <si>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</si>
  <si>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</si>
  <si>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</si>
  <si>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</si>
  <si>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</si>
  <si>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</si>
  <si>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</si>
  <si>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</si>
  <si>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</si>
  <si>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</si>
  <si>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</si>
  <si>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</si>
  <si>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</si>
  <si>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</si>
  <si>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</si>
  <si>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</si>
  <si>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</si>
  <si>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</si>
  <si>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</si>
  <si>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</si>
  <si>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</si>
  <si>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</si>
  <si>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</si>
  <si>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</si>
  <si>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</si>
  <si>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</si>
  <si>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</si>
  <si>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</si>
  <si>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</si>
  <si>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</si>
  <si>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</si>
  <si>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</si>
  <si>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</si>
  <si>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</si>
  <si>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</si>
  <si>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</si>
  <si>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</si>
  <si>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</si>
  <si>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</si>
  <si>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</si>
  <si>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</si>
  <si>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</si>
  <si>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</si>
  <si>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</si>
  <si>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</si>
  <si>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</si>
  <si>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</si>
  <si>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</si>
  <si>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</si>
  <si>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</si>
  <si>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</si>
  <si>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</si>
  <si>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</si>
  <si>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</si>
  <si>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</si>
  <si>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</si>
  <si>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</si>
  <si>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</si>
  <si>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</si>
  <si>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</si>
  <si>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</si>
  <si>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</si>
  <si>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</si>
  <si>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</si>
  <si>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</si>
  <si>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</si>
  <si>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</si>
  <si>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</si>
  <si>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</si>
  <si>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</si>
  <si>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</si>
  <si>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</si>
  <si>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</si>
  <si>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</si>
  <si>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</si>
  <si>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</si>
  <si>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</si>
  <si>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</si>
  <si>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</si>
  <si>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</si>
  <si>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</si>
  <si>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</si>
  <si>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</si>
  <si>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</si>
  <si>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</si>
  <si>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</si>
  <si>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</si>
  <si>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</si>
  <si>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</si>
  <si>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</si>
  <si>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</si>
  <si>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</si>
  <si>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</si>
  <si>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</si>
  <si>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</si>
  <si>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</si>
  <si>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</si>
  <si>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</si>
  <si>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</si>
  <si>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</si>
  <si>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</si>
  <si>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</si>
  <si>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</si>
  <si>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</si>
  <si>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</si>
  <si>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</si>
  <si>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</si>
  <si>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</si>
  <si>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</si>
  <si>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</si>
  <si>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</si>
  <si>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</si>
  <si>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</si>
  <si>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</si>
  <si>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</si>
  <si>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</si>
  <si>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</si>
  <si>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</si>
  <si>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</si>
  <si>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</si>
  <si>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</si>
  <si>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</si>
  <si>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</si>
  <si>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</si>
  <si>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</si>
  <si>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</si>
  <si>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</si>
  <si>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</si>
  <si>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</si>
  <si>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</si>
  <si>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</si>
  <si>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</si>
  <si>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</si>
  <si>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</si>
  <si>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</si>
  <si>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</si>
  <si>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</si>
  <si>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</si>
  <si>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</si>
  <si>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</si>
  <si>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</si>
  <si>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</si>
  <si>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</si>
  <si>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</si>
  <si>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</si>
  <si>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</si>
  <si>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</si>
  <si>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</si>
  <si>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</si>
  <si>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</si>
  <si>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</si>
  <si>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</si>
  <si>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</si>
  <si>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</si>
  <si>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</si>
  <si>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</si>
  <si>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</si>
  <si>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</si>
  <si>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</si>
  <si>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</si>
  <si>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</si>
  <si>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</si>
  <si>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</si>
  <si>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</si>
  <si>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</si>
  <si>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</si>
  <si>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</si>
  <si>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</si>
  <si>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</si>
  <si>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</si>
  <si>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</si>
  <si>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</si>
  <si>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</si>
  <si>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</si>
  <si>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</si>
  <si>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</si>
  <si>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</si>
  <si>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</si>
  <si>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</si>
  <si>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</si>
  <si>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</si>
  <si>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</si>
  <si>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</si>
  <si>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</si>
  <si>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</si>
  <si>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</si>
  <si>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</si>
  <si>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</si>
  <si>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</si>
  <si>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</si>
  <si>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</si>
  <si>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</si>
  <si>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</si>
  <si>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</si>
  <si>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</si>
  <si>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</si>
  <si>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</si>
  <si>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</si>
  <si>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</si>
  <si>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</si>
  <si>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</si>
  <si>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</si>
  <si>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</si>
  <si>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</si>
  <si>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</si>
  <si>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</si>
  <si>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</si>
  <si>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</si>
  <si>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</si>
  <si>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</si>
  <si>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</si>
  <si>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</si>
  <si>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</si>
  <si>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</si>
  <si>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</si>
  <si>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</si>
  <si>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</si>
  <si>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</si>
  <si>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</si>
  <si>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</si>
  <si>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</si>
  <si>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</si>
  <si>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</si>
  <si>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</si>
  <si>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</si>
  <si>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</si>
  <si>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</si>
  <si>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</si>
  <si>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</si>
  <si>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</si>
  <si>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</si>
  <si>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</si>
  <si>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</si>
  <si>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</si>
  <si>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</si>
  <si>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</si>
  <si>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</si>
  <si>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</si>
  <si>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</si>
  <si>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</si>
  <si>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</si>
  <si>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</si>
  <si>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</si>
  <si>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</si>
  <si>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</si>
  <si>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</si>
  <si>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</si>
  <si>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</si>
  <si>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</si>
  <si>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</si>
  <si>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</si>
  <si>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</si>
  <si>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</si>
  <si>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</si>
  <si>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</si>
  <si>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</si>
  <si>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</si>
  <si>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</si>
  <si>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</si>
  <si>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</si>
  <si>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</si>
  <si>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</si>
  <si>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</si>
  <si>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</si>
  <si>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</si>
  <si>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</si>
  <si>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</si>
  <si>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</si>
  <si>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</si>
  <si>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</si>
  <si>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</si>
  <si>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</si>
  <si>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</si>
  <si>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</si>
  <si>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</si>
  <si>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</si>
  <si>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</si>
  <si>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</si>
  <si>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</si>
  <si>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</si>
  <si>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</si>
  <si>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</si>
  <si>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</si>
  <si>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</si>
  <si>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</si>
  <si>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</si>
  <si>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</si>
  <si>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</si>
  <si>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</si>
  <si>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</si>
  <si>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</si>
  <si>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</si>
  <si>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</si>
  <si>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</si>
  <si>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</si>
  <si>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</si>
  <si>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</si>
  <si>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</si>
  <si>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</si>
  <si>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</si>
  <si>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</si>
  <si>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</si>
  <si>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</si>
  <si>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</si>
  <si>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</si>
  <si>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</si>
  <si>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</si>
  <si>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</si>
  <si>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</si>
  <si>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</si>
  <si>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</si>
  <si>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</si>
  <si>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</si>
  <si>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</si>
  <si>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</si>
  <si>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</si>
  <si>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</si>
  <si>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</si>
  <si>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</si>
  <si>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</si>
  <si>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</si>
  <si>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</si>
  <si>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</si>
  <si>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</si>
  <si>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</si>
  <si>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</si>
  <si>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</si>
  <si>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</si>
  <si>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</si>
  <si>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</si>
  <si>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</si>
  <si>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</si>
  <si>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</si>
  <si>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</si>
  <si>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</si>
  <si>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</si>
  <si>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</si>
  <si>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</si>
  <si>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</si>
  <si>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</si>
  <si>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</si>
  <si>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</si>
  <si>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</si>
  <si>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</si>
  <si>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</si>
  <si>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</si>
  <si>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</si>
  <si>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</si>
  <si>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</si>
  <si>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</si>
  <si>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</si>
  <si>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</si>
  <si>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</si>
  <si>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</si>
  <si>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</si>
  <si>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</si>
  <si>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</si>
  <si>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</si>
  <si>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</si>
  <si>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</si>
  <si>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</si>
  <si>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</si>
  <si>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</si>
  <si>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</si>
  <si>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</si>
  <si>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</si>
  <si>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</si>
  <si>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</si>
  <si>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</si>
  <si>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</si>
  <si>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</si>
  <si>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</si>
  <si>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</si>
  <si>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</si>
  <si>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</si>
  <si>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</si>
  <si>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</si>
  <si>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</si>
  <si>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</si>
  <si>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</si>
  <si>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</si>
  <si>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</si>
  <si>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</si>
  <si>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</si>
  <si>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</si>
  <si>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</si>
  <si>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</si>
  <si>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</si>
  <si>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</si>
  <si>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</si>
  <si>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</si>
  <si>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</si>
  <si>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</si>
  <si>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</si>
  <si>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</si>
  <si>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</si>
  <si>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</si>
  <si>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</si>
  <si>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</si>
  <si>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</si>
  <si>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</si>
  <si>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</si>
  <si>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</si>
  <si>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</si>
  <si>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</si>
  <si>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</si>
  <si>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</si>
  <si>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</si>
  <si>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</si>
  <si>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</si>
  <si>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</si>
  <si>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</si>
  <si>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</si>
  <si>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</si>
  <si>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</si>
  <si>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</si>
  <si>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</si>
  <si>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</si>
  <si>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</si>
  <si>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</si>
  <si>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</si>
  <si>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</si>
  <si>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</si>
  <si>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</si>
  <si>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</si>
  <si>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</si>
  <si>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</si>
  <si>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</si>
  <si>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</si>
  <si>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</si>
  <si>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</si>
  <si>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</si>
  <si>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</si>
  <si>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</si>
  <si>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</si>
  <si>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</si>
  <si>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</si>
  <si>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</si>
  <si>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</si>
  <si>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</si>
  <si>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</si>
  <si>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</si>
  <si>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</si>
  <si>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</si>
  <si>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</si>
  <si>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</si>
  <si>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</si>
  <si>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</si>
  <si>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</si>
  <si>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</si>
  <si>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</si>
  <si>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</si>
  <si>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</si>
  <si>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</si>
  <si>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</si>
  <si>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</si>
  <si>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</si>
  <si>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</si>
  <si>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</si>
  <si>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</si>
  <si>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</si>
  <si>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</si>
  <si>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</si>
  <si>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</si>
  <si>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</si>
  <si>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</si>
  <si>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</si>
  <si>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</si>
  <si>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</si>
  <si>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</si>
  <si>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</si>
  <si>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</si>
  <si>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</si>
  <si>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</si>
  <si>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</si>
  <si>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</si>
  <si>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</si>
  <si>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</si>
  <si>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</si>
  <si>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</si>
  <si>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</si>
  <si>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</si>
  <si>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</si>
  <si>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</si>
  <si>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</si>
  <si>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</si>
  <si>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</si>
  <si>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</si>
  <si>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</si>
  <si>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</si>
  <si>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</si>
  <si>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</si>
  <si>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</si>
  <si>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</si>
  <si>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</si>
  <si>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</si>
  <si>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</si>
  <si>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</si>
  <si>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</si>
  <si>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</si>
  <si>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</si>
  <si>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</si>
  <si>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</si>
  <si>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</si>
  <si>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</si>
  <si>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</si>
  <si>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</si>
  <si>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</si>
  <si>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</si>
  <si>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</si>
  <si>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</si>
  <si>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</si>
  <si>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</si>
  <si>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</si>
  <si>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</si>
  <si>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</si>
  <si>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</si>
  <si>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</si>
  <si>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</si>
  <si>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</si>
  <si>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</si>
  <si>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</si>
  <si>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</si>
  <si>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</si>
  <si>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</si>
  <si>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</si>
  <si>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</si>
  <si>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</si>
  <si>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</si>
  <si>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</si>
  <si>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</si>
  <si>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</si>
  <si>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</si>
  <si>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</si>
  <si>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</si>
  <si>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</si>
  <si>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</si>
  <si>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</si>
  <si>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</si>
  <si>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</si>
  <si>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</si>
  <si>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</si>
  <si>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</si>
  <si>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</si>
  <si>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</si>
  <si>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</si>
  <si>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</si>
  <si>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</si>
  <si>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</si>
  <si>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</si>
  <si>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</si>
  <si>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</si>
  <si>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</si>
  <si>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</si>
  <si>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</si>
  <si>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</si>
  <si>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</si>
  <si>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</si>
  <si>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</si>
  <si>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</si>
  <si>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</si>
  <si>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</si>
  <si>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</si>
  <si>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</si>
  <si>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</si>
  <si>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</si>
  <si>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</si>
  <si>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</si>
  <si>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</si>
  <si>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</si>
  <si>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</si>
  <si>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</si>
  <si>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</si>
  <si>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</si>
  <si>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</si>
  <si>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</si>
  <si>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</si>
  <si>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</si>
  <si>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</si>
  <si>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</si>
  <si>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</si>
  <si>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</si>
  <si>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</si>
  <si>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</si>
  <si>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</si>
  <si>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</si>
  <si>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</si>
  <si>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</si>
  <si>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</si>
  <si>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</si>
  <si>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</si>
  <si>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</si>
  <si>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</si>
  <si>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</si>
  <si>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</si>
  <si>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</si>
  <si>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</si>
  <si>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</si>
  <si>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</si>
  <si>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</si>
  <si>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</si>
  <si>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</si>
  <si>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</si>
  <si>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</si>
  <si>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</si>
  <si>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</si>
  <si>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</si>
  <si>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</si>
  <si>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</si>
  <si>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</si>
  <si>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</si>
  <si>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</si>
  <si>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</si>
  <si>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</si>
  <si>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</si>
  <si>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</si>
  <si>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</si>
  <si>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</si>
  <si>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</si>
  <si>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</si>
  <si>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</si>
  <si>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</si>
  <si>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</si>
  <si>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</si>
  <si>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</si>
  <si>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</si>
  <si>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</si>
  <si>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</si>
  <si>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</si>
  <si>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</si>
  <si>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</si>
  <si>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</si>
  <si>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</si>
  <si>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</si>
  <si>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</si>
  <si>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</si>
  <si>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</si>
  <si>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</si>
  <si>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</si>
  <si>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</si>
  <si>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</si>
  <si>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</si>
  <si>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</si>
  <si>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</si>
  <si>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</si>
  <si>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</si>
  <si>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</si>
  <si>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</si>
  <si>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</si>
  <si>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</si>
  <si>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</si>
  <si>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</si>
  <si>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</si>
  <si>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</si>
  <si>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</si>
  <si>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</si>
  <si>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</si>
  <si>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</si>
  <si>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</si>
  <si>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</si>
  <si>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</si>
  <si>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</si>
  <si>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</si>
  <si>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</si>
  <si>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</si>
  <si>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</si>
  <si>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</si>
  <si>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</si>
  <si>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</si>
  <si>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</si>
  <si>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</si>
  <si>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</si>
  <si>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</si>
  <si>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</si>
  <si>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</si>
  <si>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</si>
  <si>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</si>
  <si>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</si>
  <si>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</si>
  <si>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</si>
  <si>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</si>
  <si>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</si>
  <si>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</si>
  <si>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</si>
  <si>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</si>
  <si>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</si>
  <si>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</si>
  <si>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</si>
  <si>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</si>
  <si>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</si>
  <si>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</si>
  <si>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</si>
  <si>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</si>
  <si>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</si>
  <si>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</si>
  <si>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</si>
  <si>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</si>
  <si>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</si>
  <si>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</si>
  <si>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</si>
  <si>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</si>
  <si>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</si>
  <si>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</si>
  <si>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</si>
  <si>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</si>
  <si>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</si>
  <si>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</si>
  <si>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</si>
  <si>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</si>
  <si>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</si>
  <si>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</si>
  <si>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</si>
  <si>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</si>
  <si>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</si>
  <si>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</si>
  <si>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</si>
  <si>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</si>
  <si>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</si>
  <si>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</si>
  <si>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</si>
  <si>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</si>
  <si>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</si>
  <si>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</si>
  <si>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</si>
  <si>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</si>
  <si>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</si>
  <si>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</si>
  <si>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</si>
  <si>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</si>
  <si>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</si>
  <si>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</si>
  <si>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</si>
  <si>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</si>
  <si>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</si>
  <si>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</si>
  <si>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</si>
  <si>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</si>
  <si>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</si>
  <si>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</si>
  <si>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</si>
  <si>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</si>
  <si>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</si>
  <si>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</si>
  <si>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</si>
  <si>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</si>
  <si>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</si>
  <si>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</si>
  <si>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</si>
  <si>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</si>
  <si>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</si>
  <si>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</si>
  <si>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</si>
  <si>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</si>
  <si>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</si>
  <si>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</si>
  <si>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</si>
  <si>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</si>
  <si>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</si>
  <si>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</si>
  <si>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</si>
  <si>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</si>
  <si>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</si>
  <si>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</si>
  <si>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</si>
  <si>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</si>
  <si>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</si>
  <si>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</si>
  <si>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</si>
  <si>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</si>
  <si>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</si>
  <si>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</si>
  <si>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</si>
  <si>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</si>
  <si>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</si>
  <si>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</si>
  <si>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</si>
  <si>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</si>
  <si>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</si>
  <si>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</si>
  <si>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</si>
  <si>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</si>
  <si>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</si>
  <si>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</si>
  <si>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</si>
  <si>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</si>
  <si>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</si>
  <si>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</si>
  <si>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</si>
  <si>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</si>
  <si>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</si>
  <si>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</si>
  <si>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</si>
  <si>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</si>
  <si>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</si>
  <si>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</si>
  <si>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</si>
  <si>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</si>
  <si>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</si>
  <si>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</si>
  <si>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</si>
  <si>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</si>
  <si>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</si>
  <si>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</si>
  <si>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</si>
  <si>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</si>
  <si>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</si>
  <si>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</si>
  <si>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</si>
  <si>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</si>
  <si>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</si>
  <si>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</si>
  <si>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</si>
  <si>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</si>
  <si>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</si>
  <si>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</si>
  <si>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</si>
  <si>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</si>
  <si>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</si>
  <si>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</si>
  <si>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</si>
  <si>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</si>
  <si>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</si>
  <si>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</si>
  <si>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</si>
  <si>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</si>
  <si>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</si>
  <si>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</si>
  <si>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</si>
  <si>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</si>
  <si>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</si>
  <si>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</si>
  <si>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</si>
  <si>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</si>
  <si>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</si>
  <si>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</si>
  <si>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</si>
  <si>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</si>
  <si>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</si>
  <si>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</si>
  <si>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</si>
  <si>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</si>
  <si>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</si>
  <si>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</si>
  <si>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</si>
  <si>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</si>
  <si>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</si>
  <si>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</si>
  <si>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</si>
  <si>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</si>
  <si>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</si>
  <si>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</si>
  <si>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</si>
  <si>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</si>
  <si>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</si>
  <si>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</si>
  <si>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</si>
  <si>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</si>
  <si>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</si>
  <si>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</si>
  <si>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</si>
  <si>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</si>
  <si>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</si>
  <si>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</si>
  <si>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</si>
  <si>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</si>
  <si>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</si>
  <si>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</si>
  <si>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</si>
  <si>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</si>
  <si>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</si>
  <si>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</si>
  <si>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</si>
  <si>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</si>
  <si>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</si>
  <si>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</si>
  <si>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</si>
  <si>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</si>
  <si>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</si>
  <si>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</si>
  <si>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</si>
  <si>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</si>
  <si>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</si>
  <si>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</si>
  <si>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</si>
  <si>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</si>
  <si>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</si>
  <si>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</si>
  <si>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</si>
  <si>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</si>
  <si>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</si>
  <si>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</si>
  <si>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</si>
  <si>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</si>
  <si>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</si>
  <si>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</si>
  <si>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</si>
  <si>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</si>
  <si>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</si>
  <si>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</si>
  <si>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</si>
  <si>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</si>
  <si>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</si>
  <si>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</si>
  <si>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</si>
  <si>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</si>
  <si>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</si>
  <si>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</si>
  <si>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</si>
  <si>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</si>
  <si>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</si>
  <si>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</si>
  <si>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</si>
  <si>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</si>
  <si>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</si>
  <si>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</si>
  <si>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</si>
  <si>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</si>
  <si>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</si>
  <si>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</si>
  <si>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</si>
  <si>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</si>
  <si>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</si>
  <si>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</si>
  <si>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</si>
  <si>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</si>
  <si>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</si>
  <si>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</si>
  <si>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</si>
  <si>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</si>
  <si>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</si>
  <si>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</si>
  <si>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</si>
  <si>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</si>
  <si>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</si>
  <si>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</si>
  <si>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</si>
  <si>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</si>
  <si>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</si>
  <si>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</si>
  <si>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</si>
  <si>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</si>
  <si>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</si>
  <si>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</si>
  <si>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</si>
  <si>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</si>
  <si>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</si>
  <si>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</si>
  <si>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</si>
  <si>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</si>
  <si>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</si>
  <si>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</si>
  <si>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</si>
  <si>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</si>
  <si>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</si>
  <si>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</si>
  <si>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</si>
  <si>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</si>
  <si>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</si>
  <si>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</si>
  <si>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</si>
  <si>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</si>
  <si>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</si>
  <si>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</si>
  <si>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</si>
  <si>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</si>
  <si>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</si>
  <si>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</si>
  <si>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</si>
  <si>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</si>
  <si>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</si>
  <si>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</si>
  <si>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</si>
  <si>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</si>
  <si>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</si>
  <si>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</si>
  <si>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</si>
  <si>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</si>
  <si>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</si>
  <si>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</si>
  <si>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</si>
  <si>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</si>
  <si>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</si>
  <si>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</si>
  <si>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</si>
  <si>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</si>
  <si>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</si>
  <si>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</si>
  <si>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</si>
  <si>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</si>
  <si>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</si>
  <si>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</si>
  <si>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</si>
  <si>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</si>
  <si>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</si>
  <si>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</si>
  <si>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</si>
  <si>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</si>
  <si>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</si>
  <si>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</si>
  <si>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</si>
  <si>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</si>
  <si>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</si>
  <si>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</si>
  <si>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</si>
  <si>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</si>
  <si>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</si>
  <si>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</si>
  <si>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</si>
  <si>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</si>
  <si>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</si>
  <si>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</si>
  <si>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</si>
  <si>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</si>
  <si>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</si>
  <si>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</si>
  <si>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</si>
  <si>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</si>
  <si>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</si>
  <si>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</si>
  <si>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</si>
  <si>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</si>
  <si>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</si>
  <si>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</si>
  <si>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</si>
  <si>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</si>
  <si>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</si>
  <si>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</si>
  <si>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</si>
  <si>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</si>
  <si>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</si>
  <si>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</si>
  <si>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</si>
  <si>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</si>
  <si>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</si>
  <si>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</si>
  <si>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</si>
  <si>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</si>
  <si>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</si>
  <si>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</si>
  <si>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</si>
  <si>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</si>
  <si>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</si>
  <si>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</si>
  <si>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</si>
  <si>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</si>
  <si>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</si>
  <si>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</si>
  <si>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</si>
  <si>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</si>
  <si>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</si>
  <si>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</si>
  <si>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</si>
  <si>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</si>
  <si>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</si>
  <si>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</si>
  <si>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</si>
  <si>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</si>
  <si>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</si>
  <si>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</si>
  <si>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</si>
  <si>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</si>
  <si>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</si>
  <si>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</si>
  <si>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</si>
  <si>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</si>
  <si>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</si>
  <si>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</si>
  <si>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</si>
  <si>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</si>
  <si>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</si>
  <si>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</si>
  <si>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</si>
  <si>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</si>
  <si>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</si>
  <si>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</si>
  <si>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</si>
  <si>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</si>
  <si>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</si>
  <si>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</si>
  <si>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</si>
  <si>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</si>
  <si>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</si>
  <si>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</si>
  <si>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</si>
  <si>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</si>
  <si>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</si>
  <si>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</si>
  <si>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</si>
  <si>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</si>
  <si>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</si>
  <si>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</si>
  <si>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</si>
  <si>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</si>
  <si>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</si>
  <si>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</si>
  <si>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</si>
  <si>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</si>
  <si>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</si>
  <si>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</si>
  <si>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</si>
  <si>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</si>
  <si>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</si>
  <si>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</si>
  <si>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</si>
  <si>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</si>
  <si>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</si>
  <si>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</si>
  <si>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</si>
  <si>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</si>
  <si>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</si>
  <si>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</si>
  <si>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</si>
  <si>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</si>
  <si>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</si>
  <si>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</si>
  <si>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</si>
  <si>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</si>
  <si>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</si>
  <si>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</si>
  <si>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</si>
  <si>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</si>
  <si>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</si>
  <si>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</si>
  <si>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</si>
  <si>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</si>
  <si>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</si>
  <si>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</si>
  <si>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</si>
  <si>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</si>
  <si>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</si>
  <si>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</si>
  <si>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</si>
  <si>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</si>
  <si>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</si>
  <si>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</si>
  <si>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</si>
  <si>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</si>
  <si>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</si>
  <si>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</si>
  <si>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</si>
  <si>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</si>
  <si>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</si>
  <si>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</si>
  <si>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</si>
  <si>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</si>
  <si>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</si>
  <si>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</si>
  <si>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</si>
  <si>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</si>
  <si>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</si>
  <si>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</si>
  <si>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</si>
  <si>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</si>
  <si>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</si>
  <si>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</si>
  <si>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</si>
  <si>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</si>
  <si>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</si>
  <si>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</si>
  <si>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</si>
  <si>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</si>
  <si>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</si>
  <si>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</si>
  <si>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</si>
  <si>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</si>
  <si>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</si>
  <si>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</si>
  <si>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</si>
  <si>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</si>
  <si>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</si>
  <si>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</si>
  <si>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</si>
  <si>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</si>
  <si>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</si>
  <si>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</si>
  <si>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</si>
  <si>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</si>
  <si>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</si>
  <si>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</si>
  <si>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</si>
  <si>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</si>
  <si>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</si>
  <si>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</si>
  <si>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</si>
  <si>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</si>
  <si>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</si>
  <si>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</si>
  <si>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</si>
  <si>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</si>
  <si>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</si>
  <si>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</si>
  <si>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</si>
  <si>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</si>
  <si>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</si>
  <si>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</si>
  <si>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</si>
  <si>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</si>
  <si>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</si>
  <si>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</si>
  <si>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</si>
  <si>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</si>
  <si>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</si>
  <si>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</si>
  <si>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</si>
  <si>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</si>
  <si>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</si>
  <si>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</si>
  <si>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</si>
  <si>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</si>
  <si>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</si>
  <si>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</si>
  <si>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</si>
  <si>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</si>
  <si>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</si>
  <si>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</si>
  <si>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</si>
  <si>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</si>
  <si>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</si>
  <si>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</si>
  <si>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</si>
  <si>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</si>
  <si>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</si>
  <si>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</si>
  <si>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</si>
  <si>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</si>
  <si>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</si>
  <si>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</si>
  <si>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</si>
  <si>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</si>
  <si>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</si>
  <si>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</si>
  <si>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</si>
  <si>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</si>
  <si>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</si>
  <si>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</si>
  <si>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</si>
  <si>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</si>
  <si>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</si>
  <si>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</si>
  <si>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</si>
  <si>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</si>
  <si>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</si>
  <si>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</si>
  <si>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</si>
  <si>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</si>
  <si>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</si>
  <si>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</si>
  <si>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</si>
  <si>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</si>
  <si>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</si>
  <si>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</si>
  <si>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</si>
  <si>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</si>
  <si>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</si>
  <si>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</si>
  <si>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</si>
  <si>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</si>
  <si>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</si>
  <si>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</si>
  <si>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</si>
  <si>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</si>
  <si>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</si>
  <si>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</si>
  <si>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</si>
  <si>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</si>
  <si>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</si>
  <si>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</si>
  <si>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</si>
  <si>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</si>
  <si>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</si>
  <si>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</si>
  <si>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</si>
  <si>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</si>
  <si>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</si>
  <si>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</si>
  <si>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</si>
  <si>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</si>
  <si>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</si>
  <si>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</si>
  <si>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</si>
  <si>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</si>
  <si>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</si>
  <si>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</si>
  <si>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</si>
  <si>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</si>
  <si>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</si>
  <si>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</si>
  <si>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</si>
  <si>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</si>
  <si>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</si>
  <si>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</si>
  <si>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</si>
  <si>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</si>
  <si>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</si>
  <si>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</si>
  <si>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</si>
  <si>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</si>
  <si>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</si>
  <si>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</si>
  <si>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</si>
  <si>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</si>
  <si>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</si>
  <si>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</si>
  <si>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</si>
  <si>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</si>
  <si>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</si>
  <si>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</si>
  <si>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</si>
  <si>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</si>
  <si>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</si>
  <si>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</si>
  <si>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</si>
  <si>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</si>
  <si>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</si>
  <si>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</si>
  <si>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</si>
  <si>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</si>
  <si>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</si>
  <si>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</si>
  <si>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</si>
  <si>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</si>
  <si>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</si>
  <si>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</si>
  <si>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</si>
  <si>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</si>
  <si>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</si>
  <si>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</si>
  <si>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</si>
  <si>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</si>
  <si>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</si>
  <si>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</si>
  <si>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</si>
  <si>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</si>
  <si>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</si>
  <si>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</si>
  <si>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</si>
  <si>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</si>
  <si>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</si>
  <si>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</si>
  <si>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</si>
  <si>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</si>
  <si>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</si>
  <si>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</si>
  <si>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</si>
  <si>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</si>
  <si>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</si>
  <si>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</si>
  <si>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</si>
  <si>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</si>
  <si>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</si>
  <si>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</si>
  <si>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</si>
  <si>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</si>
  <si>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</si>
  <si>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</si>
  <si>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</si>
  <si>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</si>
  <si>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</si>
  <si>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</si>
  <si>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</si>
  <si>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</si>
  <si>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</si>
  <si>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</si>
  <si>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</si>
  <si>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</si>
  <si>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</si>
  <si>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</si>
  <si>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</si>
  <si>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</si>
  <si>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</si>
  <si>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</si>
  <si>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</si>
  <si>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</si>
  <si>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</si>
  <si>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</si>
  <si>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</si>
  <si>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</si>
  <si>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</si>
  <si>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</si>
  <si>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</si>
  <si>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</si>
  <si>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</si>
  <si>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</si>
  <si>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</si>
  <si>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</si>
  <si>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</si>
  <si>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</si>
  <si>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</si>
  <si>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</si>
  <si>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</si>
  <si>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</si>
  <si>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</si>
  <si>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</si>
  <si>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</si>
  <si>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</si>
  <si>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</si>
  <si>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</si>
  <si>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</si>
  <si>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</si>
  <si>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</si>
  <si>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</si>
  <si>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</si>
  <si>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</si>
  <si>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</si>
  <si>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</si>
  <si>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</si>
  <si>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</si>
  <si>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</si>
  <si>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</si>
  <si>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</si>
  <si>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</si>
  <si>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</si>
  <si>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</si>
  <si>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</si>
  <si>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</si>
  <si>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</si>
  <si>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</si>
  <si>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</si>
  <si>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</si>
  <si>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</si>
  <si>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</si>
  <si>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</si>
  <si>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</si>
  <si>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</si>
  <si>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</si>
  <si>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</si>
  <si>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</si>
  <si>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</si>
  <si>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</si>
  <si>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</si>
  <si>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</si>
  <si>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</si>
  <si>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</si>
  <si>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</si>
  <si>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</si>
  <si>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</si>
  <si>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</si>
  <si>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</si>
  <si>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</si>
  <si>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</si>
  <si>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</si>
  <si>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</si>
  <si>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</si>
  <si>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</si>
  <si>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</si>
  <si>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</si>
  <si>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</si>
  <si>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</si>
  <si>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</si>
  <si>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</si>
  <si>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</si>
  <si>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</si>
  <si>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</si>
  <si>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</si>
  <si>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</si>
  <si>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</si>
  <si>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</si>
  <si>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</si>
  <si>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</si>
  <si>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</si>
  <si>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</si>
  <si>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</si>
  <si>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</si>
  <si>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</si>
  <si>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</si>
  <si>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</si>
  <si>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</si>
  <si>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</si>
  <si>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</si>
  <si>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</si>
  <si>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</si>
  <si>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</si>
  <si>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</si>
  <si>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</si>
  <si>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</si>
  <si>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</si>
  <si>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</si>
  <si>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</si>
  <si>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</si>
  <si>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</si>
  <si>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</si>
  <si>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</si>
  <si>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</si>
  <si>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</si>
  <si>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</si>
  <si>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</si>
  <si>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</si>
  <si>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</si>
  <si>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</si>
  <si>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</si>
  <si>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</si>
  <si>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</si>
  <si>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</si>
  <si>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</si>
  <si>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</si>
  <si>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</si>
  <si>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</si>
  <si>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</si>
  <si>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</si>
  <si>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</si>
  <si>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</si>
  <si>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</si>
  <si>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</si>
  <si>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</si>
  <si>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</si>
  <si>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</si>
  <si>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</si>
  <si>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</si>
  <si>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</si>
  <si>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</si>
  <si>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</si>
  <si>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</si>
  <si>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</si>
  <si>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</si>
  <si>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</si>
  <si>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</si>
  <si>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</si>
  <si>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</si>
  <si>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</si>
  <si>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</si>
  <si>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</si>
  <si>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</si>
  <si>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</si>
  <si>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</si>
  <si>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</si>
  <si>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</si>
  <si>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</si>
  <si>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</si>
  <si>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</si>
  <si>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</si>
  <si>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</si>
  <si>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</si>
  <si>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</si>
  <si>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</si>
  <si>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</si>
  <si>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</si>
  <si>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</si>
  <si>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</si>
  <si>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</si>
  <si>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</si>
  <si>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</si>
  <si>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</si>
  <si>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</si>
  <si>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</si>
  <si>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</si>
  <si>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</si>
  <si>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</si>
  <si>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</si>
  <si>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</si>
  <si>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</si>
  <si>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</si>
  <si>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</si>
  <si>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</si>
  <si>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</si>
  <si>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</si>
  <si>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</si>
  <si>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</si>
  <si>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</si>
  <si>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</si>
  <si>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</si>
  <si>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</si>
  <si>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</si>
  <si>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</si>
  <si>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</si>
  <si>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</si>
  <si>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</si>
  <si>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</si>
  <si>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</si>
  <si>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</si>
  <si>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</si>
  <si>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</si>
  <si>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</si>
  <si>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</si>
  <si>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</si>
  <si>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</si>
  <si>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</si>
  <si>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</si>
  <si>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</si>
  <si>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</si>
  <si>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</si>
  <si>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</si>
  <si>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</si>
  <si>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</si>
  <si>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</si>
  <si>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</si>
  <si>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</si>
  <si>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</si>
  <si>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</si>
  <si>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</si>
  <si>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</si>
  <si>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</si>
  <si>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</si>
  <si>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</si>
  <si>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</si>
  <si>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</si>
  <si>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</si>
  <si>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</si>
  <si>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</si>
  <si>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</si>
  <si>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</si>
  <si>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</si>
  <si>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</si>
  <si>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</si>
  <si>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</si>
  <si>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</si>
  <si>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</si>
  <si>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</si>
  <si>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</si>
  <si>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</si>
  <si>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</si>
  <si>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</si>
  <si>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</si>
  <si>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</si>
  <si>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</si>
  <si>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</si>
  <si>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</si>
  <si>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</si>
  <si>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</si>
  <si>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</si>
  <si>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</si>
  <si>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</si>
  <si>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</si>
  <si>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</si>
  <si>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</si>
  <si>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</si>
  <si>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</si>
  <si>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</si>
  <si>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</si>
  <si>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</si>
  <si>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</si>
  <si>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</si>
  <si>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</si>
  <si>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</si>
  <si>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</si>
  <si>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</si>
  <si>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</si>
  <si>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</si>
  <si>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</si>
  <si>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</si>
  <si>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</si>
  <si>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</si>
  <si>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</si>
  <si>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</si>
  <si>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</si>
  <si>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</si>
  <si>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</si>
  <si>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</si>
  <si>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</si>
  <si>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</si>
  <si>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</si>
  <si>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</si>
  <si>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</si>
  <si>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</si>
  <si>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</si>
  <si>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</si>
  <si>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</si>
  <si>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</si>
  <si>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</si>
  <si>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</si>
  <si>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</si>
  <si>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</si>
  <si>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</si>
  <si>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</si>
  <si>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</si>
  <si>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</si>
  <si>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</si>
  <si>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</si>
  <si>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</si>
  <si>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</si>
  <si>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</si>
  <si>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</si>
  <si>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</si>
  <si>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</si>
  <si>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</si>
  <si>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</si>
  <si>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</si>
  <si>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</si>
  <si>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</si>
  <si>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</si>
  <si>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</si>
  <si>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</si>
  <si>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</si>
  <si>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</si>
  <si>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</si>
  <si>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</si>
  <si>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</si>
  <si>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</si>
  <si>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</si>
  <si>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</si>
  <si>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</si>
  <si>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</si>
  <si>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</si>
  <si>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</si>
  <si>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</si>
  <si>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</si>
  <si>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</si>
  <si>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</si>
  <si>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</si>
  <si>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</si>
  <si>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</si>
  <si>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</si>
  <si>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</si>
  <si>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</si>
  <si>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</si>
  <si>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</si>
  <si>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</si>
  <si>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</si>
  <si>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</si>
  <si>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</si>
  <si>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</si>
  <si>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</si>
  <si>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</si>
  <si>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</si>
  <si>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</si>
  <si>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</si>
  <si>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</si>
  <si>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</si>
  <si>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</si>
  <si>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</si>
  <si>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</si>
  <si>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</si>
  <si>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</si>
  <si>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</si>
  <si>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</si>
  <si>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</si>
  <si>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</si>
  <si>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</si>
  <si>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</si>
  <si>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</si>
  <si>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</si>
  <si>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</si>
  <si>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</si>
  <si>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</si>
  <si>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</si>
  <si>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</si>
  <si>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</si>
  <si>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</si>
  <si>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</si>
  <si>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</si>
  <si>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</si>
  <si>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</si>
  <si>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</si>
  <si>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</si>
  <si>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</si>
  <si>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</si>
  <si>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</si>
  <si>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</si>
  <si>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</si>
  <si>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</si>
  <si>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</si>
  <si>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</si>
  <si>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</si>
  <si>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</si>
  <si>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</si>
  <si>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</si>
  <si>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</si>
  <si>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</si>
  <si>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</si>
  <si>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</si>
  <si>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</si>
  <si>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</si>
  <si>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</si>
  <si>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</si>
  <si>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</si>
  <si>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</si>
  <si>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</si>
  <si>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</si>
  <si>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</si>
  <si>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</si>
  <si>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</si>
  <si>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</si>
  <si>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</si>
  <si>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</si>
  <si>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</si>
  <si>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</si>
  <si>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</si>
  <si>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</si>
  <si>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</si>
  <si>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</si>
  <si>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</si>
  <si>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</si>
  <si>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</si>
  <si>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</si>
  <si>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</si>
  <si>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</si>
  <si>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</si>
  <si>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</si>
  <si>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</si>
  <si>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</si>
  <si>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</si>
  <si>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</si>
  <si>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</si>
  <si>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</si>
  <si>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</si>
  <si>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</si>
  <si>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</si>
  <si>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</si>
  <si>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</si>
  <si>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</si>
  <si>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</si>
  <si>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</si>
  <si>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</si>
  <si>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</si>
  <si>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</si>
  <si>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</si>
  <si>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</si>
  <si>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</si>
  <si>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</si>
  <si>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</si>
  <si>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</si>
  <si>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</si>
  <si>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</si>
  <si>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</si>
  <si>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</si>
  <si>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</si>
  <si>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</si>
  <si>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</si>
  <si>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</si>
  <si>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</si>
  <si>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</si>
  <si>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</si>
  <si>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</si>
  <si>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</si>
  <si>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</si>
  <si>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</si>
  <si>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</si>
  <si>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</si>
  <si>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</si>
  <si>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</si>
  <si>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</si>
  <si>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</si>
  <si>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</si>
  <si>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</si>
  <si>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</si>
  <si>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</si>
  <si>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</si>
  <si>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</si>
  <si>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</si>
  <si>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</si>
  <si>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</si>
  <si>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</si>
  <si>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</si>
  <si>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</si>
  <si>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</si>
  <si>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</si>
  <si>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</si>
  <si>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</si>
  <si>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</si>
  <si>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</si>
  <si>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</si>
  <si>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</si>
  <si>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</si>
  <si>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</si>
  <si>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</si>
  <si>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</si>
  <si>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</si>
  <si>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</si>
  <si>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</si>
  <si>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</si>
  <si>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</si>
  <si>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</si>
  <si>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</si>
  <si>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</si>
  <si>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</si>
  <si>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</si>
  <si>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</si>
  <si>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</si>
  <si>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</si>
  <si>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</si>
  <si>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</si>
  <si>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</si>
  <si>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</si>
  <si>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</si>
  <si>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</si>
  <si>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</si>
  <si>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</si>
  <si>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</si>
  <si>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</si>
  <si>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</si>
  <si>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</si>
  <si>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</si>
  <si>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</si>
  <si>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</si>
  <si>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</si>
  <si>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</si>
  <si>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</si>
  <si>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</si>
  <si>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</si>
  <si>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</si>
  <si>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</si>
  <si>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</si>
  <si>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</si>
  <si>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</si>
  <si>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</si>
  <si>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</si>
  <si>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</si>
  <si>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</si>
  <si>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</si>
  <si>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</si>
  <si>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</si>
  <si>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</si>
  <si>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</si>
  <si>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</si>
  <si>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</si>
  <si>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</si>
  <si>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</si>
  <si>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</si>
  <si>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</si>
  <si>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</si>
  <si>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</si>
  <si>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</si>
  <si>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</si>
  <si>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</si>
  <si>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</si>
  <si>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</si>
  <si>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</si>
  <si>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</si>
  <si>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</si>
  <si>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</si>
  <si>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</si>
  <si>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</si>
  <si>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</si>
  <si>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</si>
  <si>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</si>
  <si>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</si>
  <si>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</si>
  <si>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</si>
  <si>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</si>
  <si>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</si>
  <si>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</si>
  <si>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</si>
  <si>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</si>
  <si>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</si>
  <si>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</si>
  <si>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</si>
  <si>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</si>
  <si>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</si>
  <si>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</si>
  <si>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</si>
  <si>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</si>
  <si>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</si>
  <si>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</si>
  <si>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</si>
  <si>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</si>
  <si>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</si>
  <si>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</si>
  <si>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</si>
  <si>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</si>
  <si>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</si>
  <si>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</si>
  <si>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</si>
  <si>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</si>
  <si>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</si>
  <si>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</si>
  <si>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</si>
  <si>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</si>
  <si>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</si>
  <si>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</si>
  <si>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</si>
  <si>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</si>
  <si>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</si>
  <si>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</si>
  <si>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</si>
  <si>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</si>
  <si>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</si>
  <si>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</si>
  <si>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</si>
  <si>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</si>
  <si>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</si>
  <si>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</si>
  <si>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</si>
  <si>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</si>
  <si>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</si>
  <si>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</si>
  <si>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</si>
  <si>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</si>
  <si>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</si>
  <si>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</si>
  <si>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</si>
  <si>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</si>
  <si>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</si>
  <si>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</si>
  <si>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</si>
  <si>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</si>
  <si>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</si>
  <si>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</si>
  <si>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</si>
  <si>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</si>
  <si>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</si>
  <si>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</si>
  <si>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</si>
  <si>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</si>
  <si>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</si>
  <si>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</si>
  <si>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</si>
  <si>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</si>
  <si>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</si>
  <si>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</si>
  <si>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</si>
  <si>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</si>
  <si>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</si>
  <si>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</si>
  <si>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</si>
  <si>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</si>
  <si>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</si>
  <si>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</si>
  <si>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</si>
  <si>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</si>
  <si>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</si>
  <si>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</si>
  <si>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</si>
  <si>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</si>
  <si>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</si>
  <si>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</si>
  <si>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</si>
  <si>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</si>
  <si>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</si>
  <si>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</si>
  <si>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</si>
  <si>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</si>
  <si>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</si>
  <si>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</si>
  <si>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</si>
  <si>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</si>
  <si>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</si>
  <si>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</si>
  <si>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</si>
  <si>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</si>
  <si>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</si>
  <si>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</si>
  <si>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</si>
  <si>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</si>
  <si>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</si>
  <si>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</si>
  <si>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</si>
  <si>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</si>
  <si>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</si>
  <si>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</si>
  <si>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</si>
  <si>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</si>
  <si>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</si>
  <si>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</si>
  <si>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</si>
  <si>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</si>
  <si>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</si>
  <si>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</si>
  <si>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</si>
  <si>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</si>
  <si>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</si>
  <si>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</si>
  <si>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</si>
  <si>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</si>
  <si>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</si>
  <si>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</si>
  <si>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</si>
  <si>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</si>
  <si>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</si>
  <si>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</si>
  <si>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</si>
  <si>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</si>
  <si>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</si>
  <si>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</si>
  <si>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</si>
  <si>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</si>
  <si>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</si>
  <si>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</si>
  <si>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</si>
  <si>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</si>
  <si>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</si>
  <si>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</si>
  <si>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</si>
  <si>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</si>
  <si>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</si>
  <si>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</si>
  <si>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</si>
  <si>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</si>
  <si>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</si>
  <si>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</si>
  <si>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</si>
  <si>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</si>
  <si>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</si>
  <si>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</si>
  <si>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</si>
  <si>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</si>
  <si>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</si>
  <si>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</si>
  <si>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</si>
  <si>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</si>
  <si>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</si>
  <si>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</si>
  <si>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</si>
  <si>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</si>
  <si>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</si>
  <si>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</si>
  <si>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</si>
  <si>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</si>
  <si>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</si>
  <si>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</si>
  <si>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</si>
  <si>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</si>
  <si>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</si>
  <si>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</si>
  <si>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</si>
  <si>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</si>
  <si>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</si>
  <si>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</si>
  <si>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</si>
  <si>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</si>
  <si>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</si>
  <si>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</si>
  <si>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</si>
  <si>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</si>
  <si>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</si>
  <si>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</si>
  <si>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</si>
  <si>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</si>
  <si>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</si>
  <si>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</si>
  <si>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</si>
  <si>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</si>
  <si>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</si>
  <si>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</si>
  <si>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</si>
  <si>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</si>
  <si>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</si>
  <si>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</si>
  <si>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</si>
  <si>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</si>
  <si>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</si>
  <si>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</si>
  <si>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</si>
  <si>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</si>
  <si>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</si>
  <si>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</si>
  <si>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</si>
  <si>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</si>
  <si>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</si>
  <si>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</si>
  <si>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</si>
  <si>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</si>
  <si>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</si>
  <si>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</si>
  <si>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</si>
  <si>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</si>
  <si>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</si>
  <si>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</si>
  <si>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</si>
  <si>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</si>
  <si>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</si>
  <si>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</si>
  <si>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</si>
  <si>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</si>
  <si>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</si>
  <si>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</si>
  <si>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</si>
  <si>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</si>
  <si>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</si>
  <si>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</si>
  <si>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</si>
  <si>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</si>
  <si>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</si>
  <si>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</si>
  <si>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</si>
  <si>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</si>
  <si>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</si>
  <si>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</si>
  <si>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</si>
  <si>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</si>
  <si>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</si>
  <si>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</si>
  <si>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</si>
  <si>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</si>
  <si>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</si>
  <si>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</si>
  <si>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</si>
  <si>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</si>
  <si>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</si>
  <si>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</si>
  <si>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</si>
  <si>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</si>
  <si>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</si>
  <si>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</si>
  <si>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</si>
  <si>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</si>
  <si>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</si>
  <si>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</si>
  <si>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</si>
  <si>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</si>
  <si>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</si>
  <si>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</si>
  <si>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</si>
  <si>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</si>
  <si>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</si>
  <si>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</si>
  <si>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</si>
  <si>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</si>
  <si>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</si>
  <si>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</si>
  <si>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</si>
  <si>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</si>
  <si>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</si>
  <si>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</si>
  <si>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</si>
  <si>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</si>
  <si>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</si>
  <si>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</si>
  <si>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</si>
  <si>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</si>
  <si>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</si>
  <si>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</si>
  <si>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</si>
  <si>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</si>
  <si>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</si>
  <si>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</si>
  <si>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</si>
  <si>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</si>
  <si>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</si>
  <si>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</si>
  <si>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</si>
  <si>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</si>
  <si>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</si>
  <si>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</si>
  <si>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</si>
  <si>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</si>
  <si>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</si>
  <si>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</si>
  <si>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</si>
  <si>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</si>
  <si>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</si>
  <si>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</si>
  <si>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</si>
  <si>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</si>
  <si>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</si>
  <si>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</si>
  <si>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</si>
  <si>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</si>
  <si>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</si>
  <si>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</si>
  <si>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</si>
  <si>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</si>
  <si>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</si>
  <si>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</si>
  <si>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</si>
  <si>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</si>
  <si>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</si>
  <si>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</si>
  <si>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</si>
  <si>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</si>
  <si>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</si>
  <si>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</si>
  <si>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</si>
  <si>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</si>
  <si>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</si>
  <si>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</si>
  <si>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</si>
  <si>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</si>
  <si>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</si>
  <si>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</si>
  <si>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</si>
  <si>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</si>
  <si>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</si>
  <si>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</si>
  <si>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</si>
  <si>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</si>
  <si>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</si>
  <si>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</si>
  <si>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</si>
  <si>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</si>
  <si>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</si>
  <si>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</si>
  <si>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</si>
  <si>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</si>
  <si>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</si>
  <si>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</si>
  <si>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</si>
  <si>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</si>
  <si>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</si>
  <si>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</si>
  <si>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</si>
  <si>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</si>
  <si>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</si>
  <si>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</si>
  <si>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</si>
  <si>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</si>
  <si>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</si>
  <si>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</si>
  <si>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</si>
  <si>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</si>
  <si>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</si>
  <si>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</si>
  <si>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</si>
  <si>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</si>
  <si>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</si>
  <si>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</si>
  <si>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</si>
  <si>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</si>
  <si>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</si>
  <si>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</si>
  <si>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</si>
  <si>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</si>
  <si>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</si>
  <si>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</si>
  <si>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</si>
  <si>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</si>
  <si>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</si>
  <si>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</si>
  <si>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</si>
  <si>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</si>
  <si>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</si>
  <si>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</si>
  <si>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</si>
  <si>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</si>
  <si>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</si>
  <si>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</si>
  <si>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</si>
  <si>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</si>
  <si>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</si>
  <si>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</si>
  <si>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</si>
  <si>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</si>
  <si>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</si>
  <si>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</si>
  <si>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</si>
  <si>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</si>
  <si>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</si>
  <si>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</si>
  <si>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</si>
  <si>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</si>
  <si>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</si>
  <si>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</si>
  <si>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</si>
  <si>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</si>
  <si>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</si>
  <si>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</si>
  <si>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</si>
  <si>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</si>
  <si>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</si>
  <si>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</si>
  <si>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</si>
  <si>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</si>
  <si>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</si>
  <si>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</si>
  <si>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</si>
  <si>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</si>
  <si>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</si>
  <si>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</si>
  <si>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</si>
  <si>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</si>
  <si>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</si>
  <si>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</si>
  <si>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</si>
  <si>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</si>
  <si>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</si>
  <si>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</si>
  <si>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</si>
  <si>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</si>
  <si>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</si>
  <si>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</si>
  <si>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</si>
  <si>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</si>
  <si>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</si>
  <si>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</si>
  <si>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</si>
  <si>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</si>
  <si>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</si>
  <si>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</si>
  <si>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</si>
  <si>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</si>
  <si>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</si>
  <si>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</si>
  <si>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</si>
  <si>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</si>
  <si>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</si>
  <si>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</si>
  <si>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</si>
  <si>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</si>
  <si>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</si>
  <si>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</si>
  <si>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</si>
  <si>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</si>
  <si>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</si>
  <si>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</si>
  <si>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</si>
  <si>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</si>
  <si>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</si>
  <si>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</si>
  <si>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</si>
  <si>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</si>
  <si>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</si>
  <si>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</si>
  <si>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</si>
  <si>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</si>
  <si>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</si>
  <si>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</si>
  <si>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</si>
  <si>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</si>
  <si>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</si>
  <si>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</si>
  <si>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</si>
  <si>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</si>
  <si>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</si>
  <si>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</si>
  <si>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</si>
  <si>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</si>
  <si>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</si>
  <si>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</si>
  <si>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</si>
  <si>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</si>
  <si>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</si>
  <si>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</si>
  <si>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</si>
  <si>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</si>
  <si>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</si>
  <si>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</si>
  <si>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</si>
  <si>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</si>
  <si>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</si>
  <si>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</si>
  <si>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</si>
  <si>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</si>
  <si>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</si>
  <si>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</si>
  <si>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</si>
  <si>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</si>
  <si>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</si>
  <si>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</si>
  <si>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</si>
  <si>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</si>
  <si>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</si>
  <si>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</si>
  <si>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</si>
  <si>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</si>
  <si>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</si>
  <si>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</si>
  <si>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</si>
  <si>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</si>
  <si>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</si>
  <si>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</si>
  <si>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</si>
  <si>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</si>
  <si>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</si>
  <si>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</si>
  <si>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</si>
  <si>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</si>
  <si>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</si>
  <si>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</si>
  <si>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</si>
  <si>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</si>
  <si>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</si>
  <si>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</si>
  <si>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</si>
  <si>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</si>
  <si>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</si>
  <si>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</si>
  <si>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</si>
  <si>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</si>
  <si>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</si>
  <si>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</si>
  <si>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</si>
  <si>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</si>
  <si>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</si>
  <si>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</si>
  <si>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</si>
  <si>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</si>
  <si>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</si>
  <si>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</si>
  <si>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</si>
  <si>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</si>
  <si>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</si>
  <si>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</si>
  <si>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</si>
  <si>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</si>
  <si>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</si>
  <si>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</si>
  <si>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</si>
  <si>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</si>
  <si>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</si>
  <si>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</si>
  <si>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</si>
  <si>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</si>
  <si>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</si>
  <si>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</si>
  <si>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</si>
  <si>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</si>
  <si>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</si>
  <si>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</si>
  <si>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</si>
  <si>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</si>
  <si>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</si>
  <si>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</si>
  <si>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</si>
  <si>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</si>
  <si>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</si>
  <si>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</si>
  <si>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</si>
  <si>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</si>
  <si>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</si>
  <si>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</si>
  <si>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</si>
  <si>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</si>
  <si>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</si>
  <si>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</si>
  <si>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</si>
  <si>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</si>
  <si>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</si>
  <si>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</si>
  <si>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</si>
  <si>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</si>
  <si>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</si>
  <si>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</si>
  <si>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</si>
  <si>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</si>
  <si>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</si>
  <si>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</si>
  <si>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</si>
  <si>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</si>
  <si>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</si>
  <si>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</si>
  <si>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</si>
  <si>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</si>
  <si>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</si>
  <si>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</si>
  <si>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</si>
  <si>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</si>
  <si>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</si>
  <si>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</si>
  <si>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</si>
  <si>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</si>
  <si>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</si>
  <si>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</si>
  <si>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</si>
  <si>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</si>
  <si>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</si>
  <si>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</si>
  <si>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</si>
  <si>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</si>
  <si>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</si>
  <si>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</si>
  <si>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</si>
  <si>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</si>
  <si>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</si>
  <si>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</si>
  <si>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</si>
  <si>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</si>
  <si>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</si>
  <si>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</si>
  <si>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</si>
  <si>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</si>
  <si>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</si>
  <si>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</si>
  <si>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</si>
  <si>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</si>
  <si>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</si>
  <si>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</si>
  <si>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</si>
  <si>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</si>
  <si>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</si>
  <si>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</si>
  <si>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</si>
  <si>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</si>
  <si>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</si>
  <si>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</si>
  <si>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</si>
  <si>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</si>
  <si>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</si>
  <si>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</si>
  <si>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</si>
  <si>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</si>
  <si>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</si>
  <si>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</si>
  <si>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</si>
  <si>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</si>
  <si>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</si>
  <si>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</si>
  <si>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</si>
  <si>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</si>
  <si>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</si>
  <si>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</si>
  <si>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</si>
  <si>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</si>
  <si>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</si>
  <si>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</si>
  <si>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</si>
  <si>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</si>
  <si>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</si>
  <si>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</si>
  <si>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</si>
  <si>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</si>
  <si>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</si>
  <si>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</si>
  <si>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</si>
  <si>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</si>
  <si>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</si>
  <si>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</si>
  <si>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</si>
  <si>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</si>
  <si>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</si>
  <si>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</si>
  <si>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</si>
  <si>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</si>
  <si>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</si>
  <si>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</si>
  <si>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</si>
  <si>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</si>
  <si>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</si>
  <si>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</si>
  <si>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</si>
  <si>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</si>
  <si>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</si>
  <si>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</si>
  <si>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</si>
  <si>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</si>
  <si>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</si>
  <si>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</si>
  <si>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</si>
  <si>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</si>
  <si>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</si>
  <si>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</si>
  <si>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</si>
  <si>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</si>
  <si>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</si>
  <si>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</si>
  <si>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</si>
  <si>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</si>
  <si>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</si>
  <si>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</si>
  <si>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</si>
  <si>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</si>
  <si>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</si>
  <si>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</si>
  <si>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</si>
  <si>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</si>
  <si>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</si>
  <si>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</si>
  <si>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</si>
  <si>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</si>
  <si>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</si>
  <si>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</si>
  <si>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</si>
  <si>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</si>
  <si>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</si>
  <si>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</si>
  <si>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</si>
  <si>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</si>
  <si>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</si>
  <si>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</si>
  <si>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</si>
  <si>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</si>
  <si>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</si>
  <si>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</si>
  <si>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</si>
  <si>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</si>
  <si>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</si>
  <si>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</si>
  <si>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</si>
  <si>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</si>
  <si>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</si>
  <si>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</si>
  <si>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</si>
  <si>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</si>
  <si>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</si>
  <si>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</si>
  <si>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</si>
  <si>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</si>
  <si>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</si>
  <si>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</si>
  <si>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</si>
  <si>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</si>
  <si>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</si>
  <si>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</si>
  <si>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</si>
  <si>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</si>
  <si>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</si>
  <si>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</si>
  <si>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</si>
  <si>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</si>
  <si>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</si>
  <si>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</si>
  <si>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</si>
  <si>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</si>
  <si>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</si>
  <si>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</si>
  <si>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</si>
  <si>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</si>
  <si>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</si>
  <si>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</si>
  <si>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</si>
  <si>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</si>
  <si>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</si>
  <si>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</si>
  <si>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</si>
  <si>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</si>
  <si>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</si>
  <si>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</si>
  <si>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</si>
  <si>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</si>
  <si>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</si>
  <si>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</si>
  <si>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</si>
  <si>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</si>
  <si>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</si>
  <si>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</si>
  <si>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</si>
  <si>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</si>
  <si>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</si>
  <si>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</si>
  <si>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</si>
  <si>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</si>
  <si>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</si>
  <si>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</si>
  <si>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</si>
  <si>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</si>
  <si>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</si>
  <si>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</si>
  <si>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</si>
  <si>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</si>
  <si>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</si>
  <si>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</si>
  <si>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</si>
  <si>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</si>
  <si>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</si>
  <si>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</si>
  <si>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</si>
  <si>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</si>
  <si>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</si>
  <si>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</si>
  <si>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</si>
  <si>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</si>
  <si>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</si>
  <si>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</si>
  <si>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</si>
  <si>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</si>
  <si>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</si>
  <si>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</si>
  <si>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</si>
  <si>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</si>
  <si>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</si>
  <si>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</si>
  <si>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</si>
  <si>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</si>
  <si>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</si>
  <si>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</si>
  <si>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</si>
  <si>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</si>
  <si>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</si>
  <si>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</si>
  <si>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</si>
  <si>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</si>
  <si>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</si>
  <si>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</si>
  <si>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</si>
  <si>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</si>
  <si>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</si>
  <si>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</si>
  <si>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</si>
  <si>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</si>
  <si>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</si>
  <si>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</si>
  <si>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</si>
  <si>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</si>
  <si>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</si>
  <si>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</si>
  <si>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</si>
  <si>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</si>
  <si>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</si>
  <si>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</si>
  <si>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</si>
  <si>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</si>
  <si>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</si>
  <si>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</si>
  <si>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</si>
  <si>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</si>
  <si>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</si>
  <si>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</si>
  <si>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</si>
  <si>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</si>
  <si>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</si>
  <si>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</si>
  <si>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</si>
  <si>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</si>
  <si>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</si>
  <si>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</si>
  <si>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</si>
  <si>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</si>
  <si>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</si>
  <si>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</si>
  <si>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</si>
  <si>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</si>
  <si>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</si>
  <si>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</si>
  <si>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</si>
  <si>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</si>
  <si>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</si>
  <si>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</si>
  <si>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</si>
  <si>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</si>
  <si>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</si>
  <si>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</si>
  <si>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</si>
  <si>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</si>
  <si>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</si>
  <si>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</si>
  <si>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</si>
  <si>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</si>
  <si>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</si>
  <si>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</si>
  <si>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</si>
  <si>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</si>
  <si>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</si>
  <si>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</si>
  <si>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</si>
  <si>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</si>
  <si>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</si>
  <si>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</si>
  <si>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</si>
  <si>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</si>
  <si>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</si>
  <si>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</si>
  <si>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</si>
  <si>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</si>
  <si>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</si>
  <si>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</si>
  <si>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</si>
  <si>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</si>
  <si>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</si>
  <si>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</si>
  <si>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</si>
  <si>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</si>
  <si>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</si>
  <si>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</si>
  <si>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</si>
  <si>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</si>
  <si>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</si>
  <si>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</si>
  <si>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</si>
  <si>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</si>
  <si>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</si>
  <si>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</si>
  <si>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</si>
  <si>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</si>
  <si>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</si>
  <si>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</si>
  <si>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</si>
  <si>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</si>
  <si>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</si>
  <si>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</si>
  <si>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</si>
  <si>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</si>
  <si>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</si>
  <si>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</si>
  <si>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</si>
  <si>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</si>
  <si>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</si>
  <si>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</si>
  <si>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</si>
  <si>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</si>
  <si>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</si>
  <si>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</si>
  <si>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</si>
  <si>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</si>
  <si>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</si>
  <si>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</si>
  <si>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</si>
  <si>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</si>
  <si>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</si>
  <si>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</si>
  <si>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</si>
  <si>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</si>
  <si>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</si>
  <si>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</si>
  <si>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</si>
  <si>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</si>
  <si>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</si>
  <si>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</si>
  <si>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</si>
  <si>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</si>
  <si>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</si>
  <si>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</si>
  <si>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</si>
  <si>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</si>
  <si>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</si>
  <si>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</si>
  <si>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</si>
  <si>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</si>
  <si>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</si>
  <si>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</si>
  <si>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</si>
  <si>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</si>
  <si>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</si>
  <si>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</si>
  <si>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</si>
  <si>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</si>
  <si>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</si>
  <si>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</si>
  <si>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</si>
  <si>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</si>
  <si>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</si>
  <si>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</si>
  <si>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</si>
  <si>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</si>
  <si>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</si>
  <si>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</si>
  <si>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</si>
  <si>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</si>
  <si>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</si>
  <si>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</si>
  <si>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</si>
  <si>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</si>
  <si>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</si>
  <si>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</si>
  <si>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</si>
  <si>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</si>
  <si>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</si>
  <si>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</si>
  <si>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</si>
  <si>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</si>
  <si>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</si>
  <si>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</si>
  <si>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</si>
  <si>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</si>
  <si>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</si>
  <si>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</si>
  <si>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</si>
  <si>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</si>
  <si>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</si>
  <si>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</si>
  <si>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</si>
  <si>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</si>
  <si>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</si>
  <si>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</si>
  <si>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</si>
  <si>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</si>
  <si>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</si>
  <si>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</si>
  <si>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</si>
  <si>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</si>
  <si>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</si>
  <si>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</si>
  <si>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</si>
  <si>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</si>
  <si>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</si>
  <si>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</si>
  <si>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</si>
  <si>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</si>
  <si>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</si>
  <si>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</si>
  <si>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</si>
  <si>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</si>
  <si>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</si>
  <si>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</si>
  <si>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</si>
  <si>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</si>
  <si>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</si>
  <si>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</si>
  <si>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</si>
  <si>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</si>
  <si>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</si>
  <si>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</si>
  <si>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</si>
  <si>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</si>
  <si>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</si>
  <si>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</si>
  <si>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</si>
  <si>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</si>
  <si>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</si>
  <si>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</si>
  <si>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</si>
  <si>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</si>
  <si>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</si>
  <si>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</si>
  <si>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</si>
  <si>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</si>
  <si>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</si>
  <si>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</si>
  <si>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</si>
  <si>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</si>
  <si>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</si>
  <si>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</si>
  <si>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</si>
  <si>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</si>
  <si>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</si>
  <si>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</si>
  <si>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</si>
  <si>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</si>
  <si>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</si>
  <si>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</si>
  <si>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</si>
  <si>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</si>
  <si>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</si>
  <si>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</si>
  <si>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</si>
  <si>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</si>
  <si>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</si>
  <si>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</si>
  <si>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</si>
  <si>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</si>
  <si>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</si>
  <si>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</si>
  <si>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</si>
  <si>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</si>
  <si>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</si>
  <si>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</si>
  <si>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</si>
  <si>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</si>
  <si>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</si>
  <si>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</si>
  <si>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</si>
  <si>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</si>
  <si>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</si>
  <si>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</si>
  <si>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</si>
  <si>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</si>
  <si>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</si>
  <si>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</si>
  <si>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</si>
  <si>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</si>
  <si>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</si>
  <si>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</si>
  <si>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</si>
  <si>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</si>
  <si>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</si>
  <si>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</si>
  <si>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</si>
  <si>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</si>
  <si>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</si>
  <si>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</si>
  <si>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</si>
  <si>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</si>
  <si>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</si>
  <si>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</si>
  <si>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</si>
  <si>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</si>
  <si>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</si>
  <si>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</si>
  <si>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</si>
  <si>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</si>
  <si>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</si>
  <si>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</si>
  <si>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</si>
  <si>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</si>
  <si>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</si>
  <si>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</si>
  <si>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</si>
  <si>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</si>
  <si>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</si>
  <si>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</si>
  <si>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</si>
  <si>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</si>
  <si>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</si>
  <si>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</si>
  <si>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</si>
  <si>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</si>
  <si>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</si>
  <si>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</si>
  <si>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</si>
  <si>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</si>
  <si>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</si>
  <si>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</si>
  <si>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</si>
  <si>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</si>
  <si>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</si>
  <si>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</si>
  <si>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</si>
  <si>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</si>
  <si>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</si>
  <si>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</si>
  <si>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</si>
  <si>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</si>
  <si>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</si>
  <si>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</si>
  <si>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</si>
  <si>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</si>
  <si>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</si>
  <si>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</si>
  <si>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</si>
  <si>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</si>
  <si>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</si>
  <si>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</si>
  <si>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</si>
  <si>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</si>
  <si>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</si>
  <si>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</si>
  <si>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</si>
  <si>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</si>
  <si>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</si>
  <si>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</si>
  <si>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</si>
  <si>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</si>
  <si>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</si>
  <si>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</si>
  <si>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</si>
  <si>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</si>
  <si>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</si>
  <si>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</si>
  <si>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</si>
  <si>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</si>
  <si>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</si>
  <si>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</si>
  <si>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</si>
  <si>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</si>
  <si>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</si>
  <si>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</si>
  <si>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</si>
  <si>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</si>
  <si>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</si>
  <si>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</si>
  <si>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</si>
  <si>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</si>
  <si>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</si>
  <si>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</si>
  <si>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</si>
  <si>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</si>
  <si>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</si>
  <si>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</si>
  <si>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</si>
  <si>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</si>
  <si>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</si>
  <si>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</si>
  <si>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</si>
  <si>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</si>
  <si>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</si>
  <si>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</si>
  <si>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</si>
  <si>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</si>
  <si>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</si>
  <si>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</si>
  <si>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</si>
  <si>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</si>
  <si>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</si>
  <si>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</si>
  <si>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</si>
  <si>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</si>
  <si>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</si>
  <si>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</si>
  <si>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</si>
  <si>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</si>
  <si>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</si>
  <si>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</si>
  <si>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</si>
  <si>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</si>
  <si>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</si>
  <si>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</si>
  <si>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</si>
  <si>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</si>
  <si>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</si>
  <si>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</si>
  <si>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</si>
  <si>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</si>
  <si>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</si>
  <si>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</si>
  <si>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</si>
  <si>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</si>
  <si>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</si>
  <si>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</si>
  <si>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</si>
  <si>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</si>
  <si>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</si>
  <si>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</si>
  <si>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</si>
  <si>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</si>
  <si>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</si>
  <si>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</si>
  <si>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</si>
  <si>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</si>
  <si>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</si>
  <si>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</si>
  <si>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</si>
  <si>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</si>
  <si>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</si>
  <si>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</si>
  <si>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</si>
  <si>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</si>
  <si>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</si>
  <si>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</si>
  <si>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</si>
  <si>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</si>
  <si>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</si>
  <si>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</si>
  <si>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</si>
  <si>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</si>
  <si>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</si>
  <si>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</si>
  <si>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</si>
  <si>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</si>
  <si>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</si>
  <si>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</si>
  <si>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</si>
  <si>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</si>
  <si>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</si>
  <si>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</si>
  <si>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</si>
  <si>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</si>
  <si>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</si>
  <si>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</si>
  <si>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</si>
  <si>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</si>
  <si>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</si>
  <si>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</si>
  <si>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</si>
  <si>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</si>
  <si>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</si>
  <si>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</si>
  <si>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</si>
  <si>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</si>
  <si>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</si>
  <si>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</si>
  <si>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</si>
  <si>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</si>
  <si>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</si>
  <si>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</si>
  <si>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</si>
  <si>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</si>
  <si>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</si>
  <si>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</si>
  <si>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</si>
  <si>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</si>
  <si>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</si>
  <si>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</si>
  <si>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</si>
  <si>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</si>
  <si>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</si>
  <si>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</si>
  <si>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</si>
  <si>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</si>
  <si>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</si>
  <si>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</si>
  <si>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</si>
  <si>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</si>
  <si>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</si>
  <si>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</si>
  <si>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</si>
  <si>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</si>
  <si>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</si>
  <si>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</si>
  <si>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</si>
  <si>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</si>
  <si>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</si>
  <si>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</si>
  <si>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</si>
  <si>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</si>
  <si>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</si>
  <si>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</si>
  <si>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</si>
  <si>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</si>
  <si>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</si>
  <si>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</si>
  <si>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</si>
  <si>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</si>
  <si>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</si>
  <si>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</si>
  <si>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</si>
  <si>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</si>
  <si>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</si>
  <si>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</si>
  <si>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</si>
  <si>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</si>
  <si>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</si>
  <si>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</si>
  <si>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</si>
  <si>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</si>
  <si>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</si>
  <si>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</si>
  <si>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</si>
  <si>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</si>
  <si>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</si>
  <si>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</si>
  <si>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</si>
  <si>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</si>
  <si>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</si>
  <si>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</si>
  <si>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</si>
  <si>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</si>
  <si>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</si>
  <si>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</si>
  <si>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</si>
  <si>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</si>
  <si>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</si>
  <si>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</si>
  <si>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</si>
  <si>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</si>
  <si>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</si>
  <si>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</si>
  <si>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</si>
  <si>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</si>
  <si>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</si>
  <si>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</si>
  <si>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</si>
  <si>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</si>
  <si>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</si>
  <si>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</si>
  <si>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</si>
  <si>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</si>
  <si>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</si>
  <si>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</si>
  <si>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</si>
  <si>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</si>
  <si>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</si>
  <si>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</si>
  <si>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</si>
  <si>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</si>
  <si>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</si>
  <si>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</si>
  <si>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</si>
  <si>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</si>
  <si>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</si>
  <si>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</si>
  <si>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</si>
  <si>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</si>
  <si>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</si>
  <si>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</si>
  <si>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</si>
  <si>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</si>
  <si>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</si>
  <si>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</si>
  <si>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</si>
  <si>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</si>
  <si>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</si>
  <si>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</si>
  <si>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</si>
  <si>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</si>
  <si>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</si>
  <si>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</si>
  <si>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</si>
  <si>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</si>
  <si>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</si>
  <si>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</si>
  <si>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</si>
  <si>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</si>
  <si>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</si>
  <si>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</si>
  <si>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</si>
  <si>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</si>
  <si>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</si>
  <si>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</si>
  <si>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</si>
  <si>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</si>
  <si>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</si>
  <si>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</si>
  <si>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</si>
  <si>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</si>
  <si>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</si>
  <si>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</si>
  <si>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</si>
  <si>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</si>
  <si>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</si>
  <si>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</si>
  <si>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</si>
  <si>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</si>
  <si>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</si>
  <si>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</si>
  <si>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</si>
  <si>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</si>
  <si>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</si>
  <si>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</si>
  <si>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</si>
  <si>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</si>
  <si>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</si>
  <si>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</si>
  <si>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</si>
  <si>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</si>
  <si>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</si>
  <si>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</si>
  <si>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</si>
  <si>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</si>
  <si>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</si>
  <si>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</si>
  <si>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</si>
  <si>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</si>
  <si>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</si>
  <si>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</si>
  <si>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</si>
  <si>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</si>
  <si>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</si>
  <si>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</si>
  <si>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</si>
  <si>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</si>
  <si>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</si>
  <si>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</si>
  <si>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</si>
  <si>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</si>
  <si>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</si>
  <si>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</si>
  <si>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</si>
  <si>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</si>
  <si>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</si>
  <si>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</si>
  <si>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</si>
  <si>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</si>
  <si>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</si>
  <si>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</si>
  <si>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</si>
  <si>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</si>
  <si>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</si>
  <si>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</si>
  <si>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</si>
  <si>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</si>
  <si>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</si>
  <si>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</si>
  <si>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</si>
  <si>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</si>
  <si>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</si>
  <si>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</si>
  <si>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</si>
  <si>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</si>
  <si>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</si>
  <si>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</si>
  <si>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</si>
  <si>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</si>
  <si>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</si>
  <si>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</si>
  <si>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</si>
  <si>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</si>
  <si>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</si>
  <si>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</si>
  <si>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</si>
  <si>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</si>
  <si>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</si>
  <si>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</si>
  <si>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</si>
  <si>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</si>
  <si>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</si>
  <si>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</si>
  <si>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</si>
  <si>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</si>
  <si>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</si>
  <si>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</si>
  <si>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</si>
  <si>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</si>
  <si>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</si>
  <si>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</si>
  <si>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</si>
  <si>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</si>
  <si>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</si>
  <si>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</si>
  <si>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</si>
  <si>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</si>
  <si>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</si>
  <si>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</si>
  <si>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</si>
  <si>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</si>
  <si>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</si>
  <si>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</si>
  <si>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</si>
  <si>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</si>
  <si>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</si>
  <si>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</si>
  <si>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</si>
  <si>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</si>
  <si>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</si>
  <si>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</si>
  <si>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</si>
  <si>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</si>
  <si>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</si>
  <si>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</si>
  <si>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</si>
  <si>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</si>
  <si>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</si>
  <si>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</si>
  <si>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</si>
  <si>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</si>
  <si>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</si>
  <si>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</si>
  <si>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</si>
  <si>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</si>
  <si>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</si>
  <si>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</si>
  <si>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</si>
  <si>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</si>
  <si>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</si>
  <si>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</si>
  <si>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</si>
  <si>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</si>
  <si>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</si>
  <si>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</si>
  <si>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</si>
  <si>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</si>
  <si>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</si>
  <si>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</si>
  <si>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</si>
  <si>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</si>
  <si>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</si>
  <si>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</si>
  <si>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</si>
  <si>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</si>
  <si>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</si>
  <si>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</si>
  <si>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</si>
  <si>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</si>
  <si>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</si>
  <si>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</si>
  <si>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</si>
  <si>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</si>
  <si>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</si>
  <si>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</si>
  <si>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</si>
  <si>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</si>
  <si>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</si>
  <si>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</si>
  <si>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</si>
  <si>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</si>
  <si>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</si>
  <si>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</si>
  <si>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</si>
  <si>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</si>
  <si>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</si>
  <si>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</si>
  <si>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</si>
  <si>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</si>
  <si>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</si>
  <si>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</si>
  <si>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</si>
  <si>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</si>
  <si>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</si>
  <si>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</si>
  <si>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</si>
  <si>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</si>
  <si>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</si>
  <si>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</si>
  <si>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</si>
  <si>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</si>
  <si>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</si>
  <si>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</si>
  <si>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</si>
  <si>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</si>
  <si>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</si>
  <si>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</si>
  <si>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</si>
  <si>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</si>
  <si>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</si>
  <si>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</si>
  <si>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</si>
  <si>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</si>
  <si>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</si>
  <si>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</si>
  <si>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</si>
  <si>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</si>
  <si>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</si>
  <si>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</si>
  <si>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</si>
  <si>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</si>
  <si>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</si>
  <si>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</si>
  <si>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</si>
  <si>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</si>
  <si>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</si>
  <si>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</si>
  <si>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</si>
  <si>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</si>
  <si>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</si>
  <si>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</si>
  <si>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</si>
  <si>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</si>
  <si>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</si>
  <si>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</si>
  <si>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</si>
  <si>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</si>
  <si>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</si>
  <si>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</si>
  <si>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</si>
  <si>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</si>
  <si>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</si>
  <si>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</si>
  <si>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</si>
  <si>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</si>
  <si>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</si>
  <si>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</si>
  <si>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</si>
  <si>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</si>
  <si>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</si>
  <si>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</si>
  <si>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</si>
  <si>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</si>
  <si>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</si>
  <si>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</si>
  <si>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</si>
  <si>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</si>
  <si>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</si>
  <si>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</si>
  <si>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</si>
  <si>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</si>
  <si>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</si>
  <si>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</si>
  <si>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</si>
  <si>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</si>
  <si>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</si>
  <si>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</si>
  <si>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</si>
  <si>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</si>
  <si>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</si>
  <si>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</si>
  <si>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</si>
  <si>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</si>
  <si>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</si>
  <si>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</si>
  <si>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</si>
  <si>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</si>
  <si>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</si>
  <si>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</si>
  <si>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</si>
  <si>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</si>
  <si>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</si>
  <si>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</si>
  <si>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</si>
  <si>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</si>
  <si>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</si>
  <si>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</si>
  <si>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</si>
  <si>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</si>
  <si>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</si>
  <si>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</si>
  <si>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</si>
  <si>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</si>
  <si>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</si>
  <si>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</si>
  <si>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</si>
  <si>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</si>
  <si>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</si>
  <si>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</si>
  <si>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</si>
  <si>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</si>
  <si>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</si>
  <si>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</si>
  <si>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</si>
  <si>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</si>
  <si>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</si>
  <si>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</si>
  <si>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</si>
  <si>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</si>
  <si>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</si>
  <si>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</si>
  <si>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</si>
  <si>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</si>
  <si>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</si>
  <si>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</si>
  <si>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</si>
  <si>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</si>
  <si>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</si>
  <si>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</si>
  <si>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</si>
  <si>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</si>
  <si>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</si>
  <si>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</si>
  <si>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</si>
  <si>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</si>
  <si>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</si>
  <si>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</si>
  <si>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</si>
  <si>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</si>
  <si>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</si>
  <si>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</si>
  <si>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</si>
  <si>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</si>
  <si>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</si>
  <si>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</si>
  <si>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</si>
  <si>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</si>
  <si>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</si>
  <si>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</si>
  <si>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</si>
  <si>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</si>
  <si>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</si>
  <si>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</si>
  <si>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</si>
  <si>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</si>
  <si>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</si>
  <si>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</si>
  <si>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</si>
  <si>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</si>
  <si>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</si>
  <si>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</si>
  <si>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</si>
  <si>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</si>
  <si>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</si>
  <si>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</si>
  <si>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</si>
  <si>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</si>
  <si>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</si>
  <si>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</si>
  <si>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</si>
  <si>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</si>
  <si>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</si>
  <si>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</si>
  <si>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</si>
  <si>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</si>
  <si>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</si>
  <si>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</si>
  <si>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</si>
  <si>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</si>
  <si>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</si>
  <si>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</si>
  <si>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</si>
  <si>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</si>
  <si>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</si>
  <si>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</si>
  <si>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</si>
  <si>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</si>
  <si>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</si>
  <si>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</si>
  <si>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</si>
  <si>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</si>
  <si>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</si>
  <si>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</si>
  <si>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</si>
  <si>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</si>
  <si>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</si>
  <si>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</si>
  <si>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</si>
  <si>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</si>
  <si>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</si>
  <si>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</si>
  <si>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</si>
  <si>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</si>
  <si>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</si>
  <si>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</si>
  <si>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</si>
  <si>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</si>
  <si>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</si>
  <si>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</si>
  <si>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</si>
  <si>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</si>
  <si>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</si>
  <si>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</si>
  <si>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</si>
  <si>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</si>
  <si>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</si>
  <si>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</si>
  <si>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</si>
  <si>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</si>
  <si>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</si>
  <si>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</si>
  <si>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</si>
  <si>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</si>
  <si>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</si>
  <si>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</si>
  <si>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</si>
  <si>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</si>
  <si>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</si>
  <si>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</si>
  <si>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</si>
  <si>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</si>
  <si>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</si>
  <si>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</si>
  <si>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</si>
  <si>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</si>
  <si>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</si>
  <si>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</si>
  <si>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</si>
  <si>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</si>
  <si>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</si>
  <si>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</si>
  <si>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</si>
  <si>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</si>
  <si>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</si>
  <si>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</si>
  <si>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</si>
  <si>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</si>
  <si>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</si>
  <si>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</si>
  <si>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</si>
  <si>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</si>
  <si>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</si>
  <si>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</si>
  <si>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</si>
  <si>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</si>
  <si>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</si>
  <si>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</si>
  <si>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</si>
  <si>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</si>
  <si>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</si>
  <si>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</si>
  <si>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</si>
  <si>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</si>
  <si>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</si>
  <si>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</si>
  <si>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</si>
  <si>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</si>
  <si>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</si>
  <si>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</si>
  <si>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</si>
  <si>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</si>
  <si>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</si>
  <si>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</si>
  <si>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</si>
  <si>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</si>
  <si>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</si>
  <si>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</si>
  <si>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</si>
  <si>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</si>
  <si>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</si>
  <si>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</si>
  <si>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</si>
  <si>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</si>
  <si>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</si>
  <si>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</si>
  <si>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</si>
  <si>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</si>
  <si>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</si>
  <si>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</si>
  <si>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</si>
  <si>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</si>
  <si>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</si>
  <si>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</si>
  <si>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</si>
  <si>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</si>
  <si>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</si>
  <si>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</si>
  <si>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</si>
  <si>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</si>
  <si>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</si>
  <si>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</si>
  <si>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</si>
  <si>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</si>
  <si>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</si>
  <si>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</si>
  <si>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</si>
  <si>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</si>
  <si>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</si>
  <si>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</si>
  <si>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</si>
  <si>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</si>
  <si>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</si>
  <si>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</si>
  <si>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</si>
  <si>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</si>
  <si>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</si>
  <si>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</si>
  <si>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</si>
  <si>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</si>
  <si>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</si>
  <si>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</si>
  <si>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</si>
  <si>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</si>
  <si>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</si>
  <si>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</si>
  <si>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</si>
  <si>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</si>
  <si>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</si>
  <si>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</si>
  <si>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</si>
  <si>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</si>
  <si>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</si>
  <si>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</si>
  <si>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</si>
  <si>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</si>
  <si>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</si>
  <si>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</si>
  <si>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</si>
  <si>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</si>
  <si>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</si>
  <si>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</si>
  <si>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</si>
  <si>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</si>
  <si>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</si>
  <si>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</si>
  <si>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</si>
  <si>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</si>
  <si>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</si>
  <si>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</si>
  <si>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</si>
  <si>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</si>
  <si>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</si>
  <si>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</si>
  <si>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</si>
  <si>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</si>
  <si>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</si>
  <si>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</si>
  <si>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</si>
  <si>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</si>
  <si>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</si>
  <si>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</si>
  <si>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</si>
  <si>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</si>
  <si>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</si>
  <si>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</si>
  <si>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</si>
  <si>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</si>
  <si>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</si>
  <si>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</si>
  <si>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</si>
  <si>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</si>
  <si>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</si>
  <si>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</si>
  <si>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</si>
  <si>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</si>
  <si>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</si>
  <si>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</si>
  <si>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</si>
  <si>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</si>
  <si>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</si>
  <si>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</si>
  <si>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</si>
  <si>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</si>
  <si>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</si>
  <si>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</si>
  <si>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</si>
  <si>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</si>
  <si>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</si>
  <si>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</si>
  <si>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</si>
  <si>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</si>
  <si>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</si>
  <si>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</si>
  <si>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</si>
  <si>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</si>
  <si>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</si>
  <si>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</si>
  <si>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</si>
  <si>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</si>
  <si>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</si>
  <si>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</si>
  <si>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</si>
  <si>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</si>
  <si>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</si>
  <si>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</si>
  <si>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</si>
  <si>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</si>
  <si>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</si>
  <si>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</si>
  <si>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</si>
  <si>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</si>
  <si>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</si>
  <si>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</si>
  <si>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</si>
  <si>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</si>
  <si>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</si>
  <si>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</si>
  <si>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</si>
  <si>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</si>
  <si>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</si>
  <si>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</si>
  <si>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</si>
  <si>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</si>
  <si>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</si>
  <si>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</si>
  <si>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</si>
  <si>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</si>
  <si>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</si>
  <si>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</si>
  <si>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</si>
  <si>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</si>
  <si>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</si>
  <si>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</si>
  <si>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</si>
  <si>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</si>
  <si>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</si>
  <si>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</si>
  <si>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</si>
  <si>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</si>
  <si>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</si>
  <si>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</si>
  <si>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</si>
  <si>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</si>
  <si>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</si>
  <si>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</si>
  <si>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</si>
  <si>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</si>
  <si>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</si>
  <si>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</si>
  <si>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</si>
  <si>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</si>
  <si>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</si>
  <si>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</si>
  <si>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</si>
  <si>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</si>
  <si>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</si>
  <si>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</si>
  <si>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</si>
  <si>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</si>
  <si>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</si>
  <si>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</si>
  <si>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</si>
  <si>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</si>
  <si>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</si>
  <si>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</si>
  <si>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</si>
  <si>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</si>
  <si>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</si>
  <si>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</si>
  <si>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</si>
  <si>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</si>
  <si>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</si>
  <si>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</si>
  <si>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</si>
  <si>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</si>
  <si>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</si>
  <si>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</si>
  <si>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</si>
  <si>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</si>
  <si>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</si>
  <si>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</si>
  <si>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</si>
  <si>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</si>
  <si>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</si>
  <si>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</si>
  <si>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</si>
  <si>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</si>
  <si>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</si>
  <si>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</si>
  <si>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</si>
  <si>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</si>
  <si>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</si>
  <si>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</si>
  <si>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</si>
  <si>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</si>
  <si>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</si>
  <si>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</si>
  <si>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</si>
  <si>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</si>
  <si>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</si>
  <si>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</si>
  <si>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</si>
  <si>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</si>
  <si>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</si>
  <si>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</si>
  <si>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</si>
  <si>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</si>
  <si>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</si>
  <si>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</si>
  <si>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</si>
  <si>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</si>
  <si>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</si>
  <si>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</si>
  <si>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</si>
  <si>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</si>
  <si>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</si>
  <si>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</si>
  <si>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</si>
  <si>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</si>
  <si>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</si>
  <si>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</si>
  <si>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</si>
  <si>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</si>
  <si>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</si>
  <si>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</si>
  <si>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</si>
  <si>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</si>
  <si>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</si>
  <si>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</si>
  <si>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</si>
  <si>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</si>
  <si>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</si>
  <si>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</si>
  <si>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</si>
  <si>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</si>
  <si>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</si>
  <si>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</si>
  <si>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</si>
  <si>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</si>
  <si>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</si>
  <si>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</si>
  <si>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</si>
  <si>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</si>
  <si>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</si>
  <si>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</si>
  <si>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</si>
  <si>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</si>
  <si>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</si>
  <si>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</si>
  <si>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</si>
  <si>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</si>
  <si>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</si>
  <si>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</si>
  <si>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</si>
  <si>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</si>
  <si>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</si>
  <si>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</si>
  <si>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</si>
  <si>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</si>
  <si>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</si>
  <si>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</si>
  <si>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</si>
  <si>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</si>
  <si>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</si>
  <si>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</si>
  <si>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</si>
  <si>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</si>
  <si>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</si>
  <si>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</si>
  <si>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</si>
  <si>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</si>
  <si>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</si>
  <si>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</si>
  <si>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</si>
  <si>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</si>
  <si>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</si>
  <si>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</si>
  <si>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</si>
  <si>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</si>
  <si>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</si>
  <si>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</si>
  <si>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</si>
  <si>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</si>
  <si>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</si>
  <si>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</si>
  <si>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</si>
  <si>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</si>
  <si>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</si>
  <si>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</si>
  <si>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</si>
  <si>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</si>
  <si>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</si>
  <si>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</si>
  <si>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</si>
  <si>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</si>
  <si>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</si>
  <si>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</si>
  <si>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</si>
  <si>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</si>
  <si>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</si>
  <si>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</si>
  <si>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</si>
  <si>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</si>
  <si>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</si>
  <si>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</si>
  <si>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</si>
  <si>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</si>
  <si>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</si>
  <si>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</si>
  <si>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</si>
  <si>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</si>
  <si>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</si>
  <si>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</si>
  <si>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</si>
  <si>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</si>
  <si>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</si>
  <si>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</si>
  <si>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</si>
  <si>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</si>
  <si>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</si>
  <si>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</si>
  <si>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</si>
  <si>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</si>
  <si>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</si>
  <si>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</si>
  <si>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</si>
  <si>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</si>
  <si>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</si>
  <si>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</si>
  <si>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</si>
  <si>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</si>
  <si>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</si>
  <si>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</si>
  <si>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</si>
  <si>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</si>
  <si>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</si>
  <si>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</si>
  <si>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</si>
  <si>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</si>
  <si>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</si>
  <si>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</si>
  <si>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</si>
  <si>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</si>
  <si>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</si>
  <si>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</si>
  <si>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</si>
  <si>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</si>
  <si>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</si>
  <si>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</si>
  <si>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</si>
  <si>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</si>
  <si>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</si>
  <si>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</si>
  <si>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</si>
  <si>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</si>
  <si>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</si>
  <si>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</si>
  <si>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</si>
  <si>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</si>
  <si>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</si>
  <si>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</si>
  <si>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</si>
  <si>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</si>
  <si>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</si>
  <si>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</si>
  <si>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</si>
  <si>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</si>
  <si>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</si>
  <si>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</si>
  <si>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</si>
  <si>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</si>
  <si>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</si>
  <si>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</si>
  <si>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</si>
  <si>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</si>
  <si>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</si>
  <si>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</si>
  <si>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</si>
  <si>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</si>
  <si>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</si>
  <si>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</si>
  <si>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</si>
  <si>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</si>
  <si>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</si>
  <si>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</si>
  <si>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</si>
  <si>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</si>
  <si>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</si>
  <si>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</si>
  <si>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</si>
  <si>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</si>
  <si>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</si>
  <si>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</si>
  <si>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</si>
  <si>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</si>
  <si>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</si>
  <si>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</si>
  <si>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</si>
  <si>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</si>
  <si>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</si>
  <si>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</si>
  <si>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</si>
  <si>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</si>
  <si>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</si>
  <si>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</si>
  <si>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</si>
  <si>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</si>
  <si>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</si>
  <si>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</si>
  <si>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</si>
  <si>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</si>
  <si>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</si>
  <si>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</si>
  <si>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</si>
  <si>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</si>
  <si>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</si>
  <si>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</si>
  <si>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</si>
  <si>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</si>
  <si>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</si>
  <si>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</si>
  <si>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</si>
  <si>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</si>
  <si>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</si>
  <si>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</si>
  <si>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</si>
  <si>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</si>
  <si>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</si>
  <si>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</si>
  <si>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</si>
  <si>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</si>
  <si>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</si>
  <si>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</si>
  <si>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</si>
  <si>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</si>
  <si>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</si>
  <si>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</si>
  <si>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</si>
  <si>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</si>
  <si>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</si>
  <si>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</si>
  <si>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</si>
  <si>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</si>
  <si>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</si>
  <si>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</si>
  <si>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</si>
  <si>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</si>
  <si>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</si>
  <si>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</si>
  <si>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</si>
  <si>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</si>
  <si>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</si>
  <si>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</si>
  <si>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</si>
  <si>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</si>
  <si>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</si>
  <si>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</si>
  <si>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</si>
  <si>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</si>
  <si>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</si>
  <si>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</si>
  <si>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</si>
  <si>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</si>
  <si>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</si>
  <si>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</si>
  <si>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</si>
  <si>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</si>
  <si>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</si>
  <si>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</si>
  <si>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</si>
  <si>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</si>
  <si>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</si>
  <si>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</si>
  <si>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</si>
  <si>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</si>
  <si>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</si>
  <si>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</si>
  <si>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</si>
  <si>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</si>
  <si>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</si>
  <si>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</si>
  <si>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</si>
  <si>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</si>
  <si>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</si>
  <si>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</si>
  <si>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</si>
  <si>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</si>
  <si>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</si>
  <si>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</si>
  <si>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</si>
  <si>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</si>
  <si>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</si>
  <si>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</si>
  <si>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</si>
  <si>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</si>
  <si>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</si>
  <si>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</si>
  <si>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</si>
  <si>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</si>
  <si>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</si>
  <si>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</si>
  <si>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</si>
  <si>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</si>
  <si>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</si>
  <si>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</si>
  <si>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</si>
  <si>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</si>
  <si>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</si>
  <si>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</si>
  <si>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</si>
  <si>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</si>
  <si>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</si>
  <si>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</si>
  <si>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</si>
  <si>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</si>
  <si>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</si>
  <si>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</si>
  <si>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</si>
  <si>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</si>
  <si>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</si>
  <si>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</si>
  <si>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</si>
  <si>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</si>
  <si>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</si>
  <si>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</si>
  <si>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</si>
  <si>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</si>
  <si>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</si>
  <si>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</si>
  <si>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</si>
  <si>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</si>
  <si>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</si>
  <si>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</si>
  <si>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</si>
  <si>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</si>
  <si>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</si>
  <si>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</si>
  <si>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</si>
  <si>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</si>
  <si>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</si>
  <si>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</si>
  <si>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</si>
  <si>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</si>
  <si>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</si>
  <si>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</si>
  <si>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</si>
  <si>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</si>
  <si>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</si>
  <si>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</si>
  <si>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</si>
  <si>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</si>
  <si>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</si>
  <si>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</si>
  <si>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</si>
  <si>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</si>
  <si>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</si>
  <si>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</si>
  <si>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</si>
  <si>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</si>
  <si>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</si>
  <si>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</si>
  <si>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</si>
  <si>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</si>
  <si>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</si>
  <si>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</si>
  <si>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</si>
  <si>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</si>
  <si>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</si>
  <si>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</si>
  <si>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</si>
  <si>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</si>
  <si>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</si>
  <si>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</si>
  <si>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</si>
  <si>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</si>
  <si>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</si>
  <si>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</si>
  <si>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</si>
  <si>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</si>
  <si>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</si>
  <si>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</si>
  <si>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</si>
  <si>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</si>
  <si>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</si>
  <si>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</si>
  <si>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</si>
  <si>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</si>
  <si>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</si>
  <si>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</si>
  <si>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</si>
  <si>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</si>
  <si>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</si>
  <si>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</si>
  <si>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</si>
  <si>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</si>
  <si>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</si>
  <si>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</si>
  <si>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</si>
  <si>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</si>
  <si>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</si>
  <si>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</si>
  <si>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</si>
  <si>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</si>
  <si>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</si>
  <si>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</si>
  <si>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</si>
  <si>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</si>
  <si>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</si>
  <si>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</si>
  <si>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</si>
  <si>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</si>
  <si>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</si>
  <si>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</si>
  <si>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</si>
  <si>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</si>
  <si>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</si>
  <si>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</si>
  <si>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</si>
  <si>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</si>
  <si>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</si>
  <si>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</si>
  <si>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</si>
  <si>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</si>
  <si>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</si>
  <si>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</si>
  <si>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</si>
  <si>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</si>
  <si>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</si>
  <si>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</si>
  <si>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</si>
  <si>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</si>
  <si>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</si>
  <si>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</si>
  <si>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</si>
  <si>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</si>
  <si>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</si>
  <si>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</si>
  <si>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</si>
  <si>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</si>
  <si>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</si>
  <si>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</si>
  <si>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</si>
  <si>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</si>
  <si>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</si>
  <si>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</si>
  <si>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</si>
  <si>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</si>
  <si>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</si>
  <si>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</si>
  <si>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</si>
  <si>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</si>
  <si>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</si>
  <si>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</si>
  <si>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</si>
  <si>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</si>
  <si>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</si>
  <si>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</si>
  <si>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</si>
  <si>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</si>
  <si>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</si>
  <si>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</si>
  <si>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</si>
  <si>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</si>
  <si>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</si>
  <si>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</si>
  <si>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</si>
  <si>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</si>
  <si>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</si>
  <si>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</si>
  <si>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</si>
  <si>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</si>
  <si>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</si>
  <si>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</si>
  <si>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</si>
  <si>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</si>
  <si>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</si>
  <si>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</si>
  <si>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</si>
  <si>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</si>
  <si>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</si>
  <si>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</si>
  <si>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</si>
  <si>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</si>
  <si>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</si>
  <si>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</si>
  <si>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</si>
  <si>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</si>
  <si>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</si>
  <si>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</si>
  <si>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</si>
  <si>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</si>
  <si>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</si>
  <si>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</si>
  <si>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</si>
  <si>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</si>
  <si>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</si>
  <si>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</si>
  <si>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</si>
  <si>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</si>
  <si>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</si>
  <si>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</si>
  <si>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</si>
  <si>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</si>
  <si>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</si>
  <si>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</si>
  <si>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</si>
  <si>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</si>
  <si>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</si>
  <si>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</si>
  <si>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</si>
  <si>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</si>
  <si>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</si>
  <si>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</si>
  <si>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</si>
  <si>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</si>
  <si>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</si>
  <si>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</si>
  <si>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</si>
  <si>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</si>
  <si>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</si>
  <si>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</si>
  <si>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</si>
  <si>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</si>
  <si>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</si>
  <si>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</si>
  <si>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</si>
  <si>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</si>
  <si>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</si>
  <si>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</si>
  <si>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</si>
  <si>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</si>
  <si>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</si>
  <si>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</si>
  <si>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</si>
  <si>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</si>
  <si>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</si>
  <si>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</si>
  <si>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</si>
  <si>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</si>
  <si>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</si>
  <si>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</si>
  <si>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</si>
  <si>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</si>
  <si>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</si>
  <si>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</si>
  <si>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</si>
  <si>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</si>
  <si>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</si>
  <si>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</si>
  <si>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</si>
  <si>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</si>
  <si>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</si>
  <si>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</si>
  <si>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</si>
  <si>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</si>
  <si>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</si>
  <si>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</si>
  <si>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</si>
  <si>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</si>
  <si>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</si>
  <si>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</si>
  <si>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</si>
  <si>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</si>
  <si>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</si>
  <si>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</si>
  <si>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</si>
  <si>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</si>
  <si>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</si>
  <si>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</si>
  <si>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</si>
  <si>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</si>
  <si>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</si>
  <si>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</si>
  <si>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</si>
  <si>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</si>
  <si>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</si>
  <si>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</si>
  <si>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</si>
  <si>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</si>
  <si>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</si>
  <si>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</si>
  <si>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</si>
  <si>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</si>
  <si>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</si>
  <si>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</si>
  <si>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</si>
  <si>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</si>
  <si>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</si>
  <si>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</si>
  <si>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</si>
  <si>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</si>
  <si>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</si>
  <si>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</si>
  <si>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</si>
  <si>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</si>
  <si>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</si>
  <si>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</si>
  <si>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</si>
  <si>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</si>
  <si>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</si>
  <si>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</si>
  <si>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</si>
  <si>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</si>
  <si>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</si>
  <si>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</si>
  <si>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</si>
  <si>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</si>
  <si>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</si>
  <si>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</si>
  <si>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</si>
  <si>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</si>
  <si>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</si>
  <si>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</si>
  <si>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</si>
  <si>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</si>
  <si>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</si>
  <si>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</si>
  <si>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</si>
  <si>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</si>
  <si>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</si>
  <si>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</si>
  <si>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</si>
  <si>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</si>
  <si>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</si>
  <si>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</si>
  <si>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</si>
  <si>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</si>
  <si>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</si>
  <si>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</si>
  <si>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</si>
  <si>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</si>
  <si>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</si>
  <si>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</si>
  <si>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</si>
  <si>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</si>
  <si>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</si>
  <si>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</si>
  <si>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</si>
  <si>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</si>
  <si>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</si>
  <si>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</si>
  <si>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</si>
  <si>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</si>
  <si>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</si>
  <si>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</si>
  <si>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</si>
  <si>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</si>
  <si>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</si>
  <si>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</si>
  <si>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</si>
  <si>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</si>
  <si>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</si>
  <si>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</si>
  <si>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</si>
  <si>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</si>
  <si>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</si>
  <si>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</si>
  <si>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</si>
  <si>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</si>
  <si>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</si>
  <si>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</si>
  <si>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</si>
  <si>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</si>
  <si>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</si>
  <si>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</si>
  <si>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</si>
  <si>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</si>
  <si>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</si>
  <si>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</si>
  <si>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</si>
  <si>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</si>
  <si>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</si>
  <si>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</si>
  <si>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</si>
  <si>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</si>
  <si>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</si>
  <si>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</si>
  <si>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</si>
  <si>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</si>
  <si>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</si>
  <si>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</si>
  <si>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</si>
  <si>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</si>
  <si>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</si>
  <si>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</si>
  <si>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</si>
  <si>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</si>
  <si>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</si>
  <si>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</si>
  <si>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</si>
  <si>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</si>
  <si>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</si>
  <si>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</si>
  <si>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</si>
  <si>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</si>
  <si>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</si>
  <si>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</si>
  <si>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</si>
  <si>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</si>
  <si>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</si>
  <si>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</si>
  <si>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</si>
  <si>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</si>
  <si>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</si>
  <si>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</si>
  <si>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</si>
  <si>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</si>
  <si>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</si>
  <si>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</si>
  <si>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</si>
  <si>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</si>
  <si>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</si>
  <si>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</si>
  <si>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</si>
  <si>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</si>
  <si>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</si>
  <si>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</si>
  <si>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</si>
  <si>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</si>
  <si>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</si>
  <si>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</si>
  <si>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</si>
  <si>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</si>
  <si>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</si>
  <si>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</si>
  <si>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</si>
  <si>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</si>
  <si>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</si>
  <si>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</si>
  <si>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</si>
  <si>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</si>
  <si>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</si>
  <si>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</si>
  <si>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</si>
  <si>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</si>
  <si>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</si>
  <si>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</si>
  <si>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</si>
  <si>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</si>
  <si>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</si>
  <si>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</si>
  <si>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</si>
  <si>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</si>
  <si>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</si>
  <si>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</si>
  <si>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</si>
  <si>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</si>
  <si>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</si>
  <si>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</si>
  <si>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</si>
  <si>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</si>
  <si>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</si>
  <si>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</si>
  <si>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</si>
  <si>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</si>
  <si>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</si>
  <si>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</si>
  <si>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</si>
  <si>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</si>
  <si>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</si>
  <si>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</si>
  <si>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</si>
  <si>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</si>
  <si>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</si>
  <si>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</si>
  <si>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</si>
  <si>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</si>
  <si>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</si>
  <si>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</si>
  <si>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</si>
  <si>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</si>
  <si>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</si>
  <si>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</si>
  <si>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</si>
  <si>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</si>
  <si>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</si>
  <si>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</si>
  <si>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</si>
  <si>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</si>
  <si>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</si>
  <si>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</si>
  <si>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</si>
  <si>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</si>
  <si>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</si>
  <si>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</si>
  <si>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</si>
  <si>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</si>
  <si>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</si>
  <si>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</si>
  <si>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</si>
  <si>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</si>
  <si>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</si>
  <si>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</si>
  <si>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</si>
  <si>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</si>
  <si>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</si>
  <si>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</si>
  <si>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</si>
  <si>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</si>
  <si>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</si>
  <si>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</si>
  <si>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</si>
  <si>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</si>
  <si>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</si>
  <si>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</si>
  <si>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</si>
  <si>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</si>
  <si>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</si>
  <si>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</si>
  <si>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</si>
  <si>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</si>
  <si>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</si>
  <si>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</si>
  <si>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</si>
  <si>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</si>
  <si>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</si>
  <si>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</si>
  <si>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</si>
  <si>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</si>
  <si>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</si>
  <si>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</si>
  <si>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</si>
  <si>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</si>
  <si>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</si>
  <si>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</si>
  <si>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</si>
  <si>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</si>
  <si>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</si>
  <si>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</si>
  <si>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</si>
  <si>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</si>
  <si>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</si>
  <si>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</si>
  <si>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</si>
  <si>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</si>
  <si>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</si>
  <si>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</si>
  <si>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</si>
  <si>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</si>
  <si>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</si>
  <si>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</si>
  <si>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</si>
  <si>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</si>
  <si>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</si>
  <si>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</si>
  <si>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</si>
  <si>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</si>
  <si>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</si>
  <si>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</si>
  <si>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</si>
  <si>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</si>
  <si>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</si>
  <si>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</si>
  <si>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</si>
  <si>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</si>
  <si>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</si>
  <si>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</si>
  <si>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</si>
  <si>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</si>
  <si>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</si>
  <si>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</si>
  <si>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</si>
  <si>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</si>
  <si>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</si>
  <si>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</si>
  <si>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</si>
  <si>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</si>
  <si>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</si>
  <si>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</si>
  <si>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</si>
  <si>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</si>
  <si>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</si>
  <si>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</si>
  <si>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</si>
  <si>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</si>
  <si>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</si>
  <si>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</si>
  <si>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</si>
  <si>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</si>
  <si>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</si>
  <si>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</si>
  <si>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</si>
  <si>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</si>
  <si>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</si>
  <si>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</si>
  <si>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</si>
  <si>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</si>
  <si>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</si>
  <si>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</si>
  <si>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</si>
  <si>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</si>
  <si>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</si>
  <si>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</si>
  <si>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</si>
  <si>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</si>
  <si>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</si>
  <si>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</si>
  <si>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</si>
  <si>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</si>
  <si>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</si>
  <si>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</si>
  <si>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</si>
  <si>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</si>
  <si>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</si>
  <si>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</si>
  <si>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</si>
  <si>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</si>
  <si>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</si>
  <si>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</si>
  <si>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</si>
  <si>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</si>
  <si>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</si>
  <si>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</si>
  <si>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</si>
  <si>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</si>
  <si>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</si>
  <si>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</si>
  <si>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</si>
  <si>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</si>
  <si>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</si>
  <si>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</si>
  <si>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</si>
  <si>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</si>
  <si>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</si>
  <si>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</si>
  <si>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</si>
  <si>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</si>
  <si>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</si>
  <si>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</si>
  <si>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</si>
  <si>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</si>
  <si>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</si>
  <si>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</si>
  <si>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</si>
  <si>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</si>
  <si>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</si>
  <si>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</si>
  <si>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</si>
  <si>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</si>
  <si>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</si>
  <si>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</si>
  <si>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</si>
  <si>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</si>
  <si>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</si>
  <si>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</si>
  <si>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</si>
  <si>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</si>
  <si>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</si>
  <si>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</si>
  <si>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</si>
  <si>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</si>
  <si>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</si>
  <si>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</si>
  <si>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</si>
  <si>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</si>
  <si>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</si>
  <si>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</si>
  <si>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</si>
  <si>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</si>
  <si>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</si>
  <si>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</si>
  <si>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</si>
  <si>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</si>
  <si>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</si>
  <si>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</si>
  <si>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</si>
  <si>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</si>
  <si>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</si>
  <si>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</si>
  <si>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</si>
  <si>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</si>
  <si>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</si>
  <si>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</si>
  <si>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</si>
  <si>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</si>
  <si>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</si>
  <si>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</si>
  <si>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</si>
  <si>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</si>
  <si>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</si>
  <si>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</si>
  <si>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</si>
  <si>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</si>
  <si>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</si>
  <si>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</si>
  <si>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</si>
  <si>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</si>
  <si>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</si>
  <si>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</si>
  <si>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</si>
  <si>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</si>
  <si>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</si>
  <si>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</si>
  <si>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</si>
  <si>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</si>
  <si>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</si>
  <si>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</si>
  <si>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</si>
  <si>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</si>
  <si>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</si>
  <si>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</si>
  <si>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</si>
  <si>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</si>
  <si>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</si>
  <si>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</si>
  <si>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</si>
  <si>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</si>
  <si>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</si>
  <si>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</si>
  <si>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</si>
  <si>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</si>
  <si>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</si>
  <si>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</si>
  <si>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</si>
  <si>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</si>
  <si>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</si>
  <si>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</si>
  <si>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</si>
  <si>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</si>
  <si>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</si>
  <si>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</si>
  <si>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</si>
  <si>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</si>
  <si>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</si>
  <si>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</si>
  <si>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</si>
  <si>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</si>
  <si>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</si>
  <si>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</si>
  <si>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</si>
  <si>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</si>
  <si>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</si>
  <si>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</si>
  <si>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</si>
  <si>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</si>
  <si>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</si>
  <si>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</si>
  <si>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</si>
  <si>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</si>
  <si>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</si>
  <si>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</si>
  <si>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</si>
  <si>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</si>
  <si>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</si>
  <si>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</si>
  <si>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</si>
  <si>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</si>
  <si>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</si>
  <si>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</si>
  <si>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</si>
  <si>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</si>
  <si>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</si>
  <si>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</si>
  <si>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</si>
  <si>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</si>
  <si>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</si>
  <si>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</si>
  <si>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</si>
  <si>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</si>
  <si>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</si>
  <si>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</si>
  <si>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</si>
  <si>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</si>
  <si>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</si>
  <si>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</si>
  <si>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</si>
  <si>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</si>
  <si>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</si>
  <si>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</si>
  <si>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</si>
  <si>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</si>
  <si>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</si>
  <si>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</si>
  <si>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</si>
  <si>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</si>
  <si>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</si>
  <si>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</si>
  <si>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</si>
  <si>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</si>
  <si>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</si>
  <si>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</si>
  <si>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</si>
  <si>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</si>
  <si>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</si>
  <si>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</si>
  <si>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</si>
  <si>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</si>
  <si>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</si>
  <si>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</si>
  <si>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</si>
  <si>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</si>
  <si>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</si>
  <si>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</si>
  <si>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</si>
  <si>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</si>
  <si>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</si>
  <si>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</si>
  <si>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</si>
  <si>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</si>
  <si>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</si>
  <si>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</si>
  <si>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</si>
  <si>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</si>
  <si>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</si>
  <si>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</si>
  <si>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</si>
  <si>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</si>
  <si>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</si>
  <si>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</si>
  <si>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</si>
  <si>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</si>
  <si>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</si>
  <si>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</si>
  <si>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</si>
  <si>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</si>
  <si>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</si>
  <si>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</si>
  <si>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</si>
  <si>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</si>
  <si>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</si>
  <si>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</si>
  <si>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</si>
  <si>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</si>
  <si>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</si>
  <si>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</si>
  <si>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</si>
  <si>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</si>
  <si>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</si>
  <si>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</si>
  <si>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</si>
  <si>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</si>
  <si>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</si>
  <si>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</si>
  <si>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</si>
  <si>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</si>
  <si>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</si>
  <si>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</si>
  <si>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</si>
  <si>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</si>
  <si>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</si>
  <si>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</si>
  <si>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</si>
  <si>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</si>
  <si>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</si>
  <si>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</si>
  <si>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</si>
  <si>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</si>
  <si>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</si>
  <si>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</si>
  <si>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</si>
  <si>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</si>
  <si>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</si>
  <si>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</si>
  <si>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</si>
  <si>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</si>
  <si>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</si>
  <si>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</si>
  <si>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</si>
  <si>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</si>
  <si>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</si>
  <si>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</si>
  <si>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</si>
  <si>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</si>
  <si>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</si>
  <si>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</si>
  <si>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</si>
  <si>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</si>
  <si>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</si>
  <si>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</si>
  <si>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</si>
  <si>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</si>
  <si>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</si>
  <si>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</si>
  <si>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</si>
  <si>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</si>
  <si>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</si>
  <si>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</si>
  <si>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</si>
  <si>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</si>
  <si>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</si>
  <si>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</si>
  <si>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</si>
  <si>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</si>
  <si>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</si>
  <si>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</si>
  <si>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</si>
  <si>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</si>
  <si>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</si>
  <si>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</si>
  <si>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</si>
  <si>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</si>
  <si>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</si>
  <si>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</si>
  <si>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</si>
  <si>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</si>
  <si>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</si>
  <si>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</si>
  <si>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</si>
  <si>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</si>
  <si>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</si>
  <si>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</si>
  <si>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</si>
  <si>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</si>
  <si>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</si>
  <si>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</si>
  <si>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</si>
  <si>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</si>
  <si>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</si>
  <si>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</si>
  <si>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</si>
  <si>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</si>
  <si>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</si>
  <si>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</si>
  <si>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</si>
  <si>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</si>
  <si>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</si>
  <si>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</si>
  <si>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</si>
  <si>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</si>
  <si>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</si>
  <si>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</si>
  <si>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</si>
  <si>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</si>
  <si>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</si>
  <si>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</si>
  <si>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</si>
  <si>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</si>
  <si>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</si>
  <si>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</si>
  <si>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</si>
  <si>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</si>
  <si>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</si>
  <si>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</si>
  <si>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</si>
  <si>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</si>
  <si>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</si>
  <si>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</si>
  <si>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</si>
  <si>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</si>
  <si>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</si>
  <si>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</si>
  <si>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</si>
  <si>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</si>
  <si>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</si>
  <si>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</si>
  <si>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</si>
  <si>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</si>
  <si>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</si>
  <si>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</si>
  <si>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</si>
  <si>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</si>
  <si>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</si>
  <si>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</si>
  <si>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</si>
  <si>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</si>
  <si>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</si>
  <si>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</si>
  <si>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</si>
  <si>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</si>
  <si>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</si>
  <si>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</si>
  <si>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</si>
  <si>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</si>
  <si>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</si>
  <si>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</si>
  <si>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</si>
  <si>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</si>
  <si>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</si>
  <si>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</si>
  <si>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</si>
  <si>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</si>
  <si>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</si>
  <si>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</si>
  <si>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</si>
  <si>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</si>
  <si>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</si>
  <si>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</si>
  <si>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</si>
  <si>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</si>
  <si>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</si>
  <si>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</si>
  <si>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</si>
  <si>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</si>
  <si>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</si>
  <si>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</si>
  <si>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</si>
  <si>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</si>
  <si>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</si>
  <si>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</si>
  <si>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</si>
  <si>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</si>
  <si>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</si>
  <si>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</si>
  <si>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</si>
  <si>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</si>
  <si>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</si>
  <si>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</si>
  <si>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</si>
  <si>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</si>
  <si>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</si>
  <si>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</si>
  <si>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</si>
  <si>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</si>
  <si>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</si>
  <si>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</si>
  <si>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</si>
  <si>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</si>
  <si>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</si>
  <si>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</si>
  <si>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</si>
  <si>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</si>
  <si>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</si>
  <si>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</si>
  <si>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</si>
  <si>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</si>
  <si>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</si>
  <si>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</si>
  <si>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</si>
  <si>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</si>
  <si>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</si>
  <si>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</si>
  <si>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</si>
  <si>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</si>
  <si>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</si>
  <si>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</si>
  <si>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</si>
  <si>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</si>
  <si>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</si>
  <si>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</si>
  <si>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</si>
  <si>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</si>
  <si>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</si>
  <si>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</si>
  <si>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</si>
  <si>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</si>
  <si>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</si>
  <si>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</si>
  <si>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</si>
  <si>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</si>
  <si>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</si>
  <si>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</si>
  <si>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</si>
  <si>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</si>
  <si>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</si>
  <si>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</si>
  <si>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</si>
  <si>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</si>
  <si>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</si>
  <si>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</si>
  <si>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</si>
  <si>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</si>
  <si>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</si>
  <si>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</si>
  <si>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</si>
  <si>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</si>
  <si>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</si>
  <si>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</si>
  <si>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</si>
  <si>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</si>
  <si>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</si>
  <si>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</si>
  <si>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</si>
  <si>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</si>
  <si>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</si>
  <si>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</si>
  <si>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</si>
  <si>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</si>
  <si>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</si>
  <si>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</si>
  <si>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</si>
  <si>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</si>
  <si>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</si>
  <si>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</si>
  <si>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</si>
  <si>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</si>
  <si>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</si>
  <si>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</si>
  <si>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</si>
  <si>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</si>
  <si>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</si>
  <si>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</si>
  <si>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</si>
  <si>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</si>
  <si>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</si>
  <si>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</si>
  <si>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</si>
  <si>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</si>
  <si>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</si>
  <si>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</si>
  <si>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</si>
  <si>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</si>
  <si>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</si>
  <si>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</si>
  <si>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</si>
  <si>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</si>
  <si>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</si>
  <si>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</si>
  <si>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</si>
  <si>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</si>
  <si>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</si>
  <si>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</si>
  <si>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</si>
  <si>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</si>
  <si>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</si>
  <si>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</si>
  <si>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</si>
  <si>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</si>
  <si>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</si>
  <si>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</si>
  <si>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</si>
  <si>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</si>
  <si>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</si>
  <si>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</si>
  <si>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</si>
  <si>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</si>
  <si>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</si>
  <si>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</si>
  <si>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</si>
  <si>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</si>
  <si>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</si>
  <si>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</si>
  <si>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</si>
  <si>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</si>
  <si>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</si>
  <si>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</si>
  <si>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</si>
  <si>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</si>
  <si>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</si>
  <si>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</si>
  <si>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</si>
  <si>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</si>
  <si>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</si>
  <si>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</si>
  <si>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</si>
  <si>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</si>
  <si>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</si>
  <si>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</si>
  <si>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</si>
  <si>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</si>
  <si>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</si>
  <si>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</si>
  <si>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</si>
  <si>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</si>
  <si>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</si>
  <si>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</si>
  <si>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</si>
  <si>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</si>
  <si>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</si>
  <si>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</si>
  <si>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</si>
  <si>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</si>
  <si>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</si>
  <si>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</si>
  <si>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</si>
  <si>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</si>
  <si>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</si>
  <si>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</si>
  <si>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</si>
  <si>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</si>
  <si>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</si>
  <si>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</si>
  <si>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</si>
  <si>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</si>
  <si>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</si>
  <si>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</si>
  <si>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</si>
  <si>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</si>
  <si>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</si>
  <si>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</si>
  <si>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</si>
  <si>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</si>
  <si>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</si>
  <si>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</si>
  <si>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</si>
  <si>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</si>
  <si>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</si>
  <si>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</si>
  <si>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</si>
  <si>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</si>
  <si>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</si>
  <si>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</si>
  <si>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</si>
  <si>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</si>
  <si>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</si>
  <si>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</si>
  <si>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</si>
  <si>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</si>
  <si>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</si>
  <si>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</si>
  <si>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</si>
  <si>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</si>
  <si>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</si>
  <si>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</si>
  <si>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</si>
  <si>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</si>
  <si>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</si>
  <si>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</si>
  <si>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</si>
  <si>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</si>
  <si>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</si>
  <si>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</si>
  <si>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</si>
  <si>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</si>
  <si>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</si>
  <si>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</si>
  <si>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</si>
  <si>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</si>
  <si>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</si>
  <si>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</si>
  <si>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</si>
  <si>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</si>
  <si>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</si>
  <si>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</si>
  <si>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</si>
  <si>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</si>
  <si>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</si>
  <si>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</si>
  <si>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</si>
  <si>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</si>
  <si>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</si>
  <si>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</si>
  <si>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</si>
  <si>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</si>
  <si>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</si>
  <si>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</si>
  <si>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</si>
  <si>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</si>
  <si>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</si>
  <si>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</si>
  <si>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</si>
  <si>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</si>
  <si>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</si>
  <si>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</si>
  <si>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</si>
  <si>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</si>
  <si>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</si>
  <si>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</si>
  <si>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</si>
  <si>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</si>
  <si>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</si>
  <si>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</si>
  <si>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</si>
  <si>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</si>
  <si>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</si>
  <si>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</si>
  <si>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</si>
  <si>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</si>
  <si>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</si>
  <si>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</si>
  <si>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</si>
  <si>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</si>
  <si>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</si>
  <si>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</si>
  <si>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</si>
  <si>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</si>
  <si>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</si>
  <si>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</si>
  <si>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</si>
  <si>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</si>
  <si>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</si>
  <si>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</si>
  <si>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</si>
  <si>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</si>
  <si>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</si>
  <si>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</si>
  <si>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</si>
  <si>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</si>
  <si>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</si>
  <si>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</si>
  <si>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</si>
  <si>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</si>
  <si>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</si>
  <si>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</si>
  <si>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</si>
  <si>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</si>
  <si>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</si>
  <si>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</si>
  <si>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</si>
  <si>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</si>
  <si>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</si>
  <si>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</si>
  <si>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</si>
  <si>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</si>
  <si>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</si>
  <si>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</si>
  <si>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</si>
  <si>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</si>
  <si>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</si>
  <si>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</si>
  <si>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</si>
  <si>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</si>
  <si>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</si>
  <si>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</si>
  <si>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</si>
  <si>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</si>
  <si>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</si>
  <si>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</si>
  <si>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</si>
  <si>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</si>
  <si>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</si>
  <si>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</si>
  <si>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</si>
  <si>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</si>
  <si>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</si>
  <si>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</si>
  <si>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</si>
  <si>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</si>
  <si>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</si>
  <si>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</si>
  <si>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</si>
  <si>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</si>
  <si>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</si>
  <si>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</si>
  <si>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</si>
  <si>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</si>
  <si>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</si>
  <si>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</si>
  <si>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</si>
  <si>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</si>
  <si>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</si>
  <si>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</si>
  <si>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</si>
  <si>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</si>
  <si>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</si>
  <si>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</si>
  <si>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</si>
  <si>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</si>
  <si>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</si>
  <si>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</si>
  <si>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</si>
  <si>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</si>
  <si>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</si>
  <si>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</si>
  <si>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</si>
  <si>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</si>
  <si>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</si>
  <si>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</si>
  <si>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</si>
  <si>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</si>
  <si>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</si>
  <si>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</si>
  <si>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</si>
  <si>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</si>
  <si>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</si>
  <si>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</si>
  <si>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</si>
  <si>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</si>
  <si>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</si>
  <si>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</si>
  <si>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</si>
  <si>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</si>
  <si>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</si>
  <si>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</si>
  <si>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</si>
  <si>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</si>
  <si>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</si>
  <si>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</si>
  <si>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</si>
  <si>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</si>
  <si>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</si>
  <si>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</si>
  <si>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</si>
  <si>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</si>
  <si>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</si>
  <si>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</si>
  <si>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</si>
  <si>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</si>
  <si>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</si>
  <si>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</si>
  <si>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</si>
  <si>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</si>
  <si>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</si>
  <si>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</si>
  <si>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</si>
  <si>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</si>
  <si>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</si>
  <si>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</si>
  <si>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</si>
  <si>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</si>
  <si>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</si>
  <si>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</si>
  <si>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</si>
  <si>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</si>
  <si>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</si>
  <si>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</si>
  <si>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</si>
  <si>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</si>
  <si>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</si>
  <si>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</si>
  <si>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</si>
  <si>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</si>
  <si>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</si>
  <si>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</si>
  <si>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</si>
  <si>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</si>
  <si>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</si>
  <si>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</si>
  <si>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</si>
  <si>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</si>
  <si>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</si>
  <si>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</si>
  <si>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</si>
  <si>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</si>
  <si>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</si>
  <si>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</si>
  <si>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</si>
  <si>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</si>
  <si>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</si>
  <si>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</si>
  <si>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</si>
  <si>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</si>
  <si>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</si>
  <si>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</si>
  <si>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</si>
  <si>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</si>
  <si>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</si>
  <si>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</si>
  <si>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</si>
  <si>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</si>
  <si>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</si>
  <si>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</si>
  <si>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</si>
  <si>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</si>
  <si>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</si>
  <si>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</si>
  <si>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</si>
  <si>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</si>
  <si>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</si>
  <si>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</si>
  <si>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</si>
  <si>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</si>
  <si>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</si>
  <si>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</si>
  <si>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</si>
  <si>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</si>
  <si>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</si>
  <si>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</si>
  <si>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</si>
  <si>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</si>
  <si>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</si>
  <si>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</si>
  <si>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</si>
  <si>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</si>
  <si>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</si>
  <si>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</si>
  <si>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</si>
  <si>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</si>
  <si>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</si>
  <si>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</si>
  <si>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</si>
  <si>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</si>
  <si>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</si>
  <si>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</si>
  <si>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</si>
  <si>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</si>
  <si>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</si>
  <si>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</si>
  <si>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</si>
  <si>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</si>
  <si>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</si>
  <si>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</si>
  <si>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</si>
  <si>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</si>
  <si>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</si>
  <si>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</si>
  <si>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</si>
  <si>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</si>
  <si>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</si>
  <si>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</si>
  <si>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</si>
  <si>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</si>
  <si>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</si>
  <si>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</si>
  <si>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</si>
  <si>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</si>
  <si>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</si>
  <si>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</si>
  <si>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</si>
  <si>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</si>
  <si>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</si>
  <si>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</si>
  <si>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</si>
  <si>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</si>
  <si>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</si>
  <si>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</si>
  <si>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</si>
  <si>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</si>
  <si>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</si>
  <si>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</si>
  <si>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</si>
  <si>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</si>
  <si>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</si>
  <si>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</si>
  <si>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</si>
  <si>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</si>
  <si>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</si>
  <si>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</si>
  <si>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</si>
  <si>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</si>
  <si>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</si>
  <si>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</si>
  <si>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</si>
  <si>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</si>
  <si>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</si>
  <si>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</si>
  <si>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</si>
  <si>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</si>
  <si>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</si>
  <si>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</si>
  <si>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</si>
  <si>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</si>
  <si>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</si>
  <si>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</si>
  <si>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</si>
  <si>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</si>
  <si>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</si>
  <si>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</si>
  <si>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</si>
  <si>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</si>
  <si>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</si>
  <si>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</si>
  <si>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</si>
  <si>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</si>
  <si>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</si>
  <si>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</si>
  <si>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</si>
  <si>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</si>
  <si>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</si>
  <si>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</si>
  <si>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</si>
  <si>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</si>
  <si>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</si>
  <si>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</si>
  <si>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</si>
  <si>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</si>
  <si>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</si>
  <si>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</si>
  <si>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</si>
  <si>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</si>
  <si>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</si>
  <si>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</si>
  <si>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</si>
  <si>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</si>
  <si>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</si>
  <si>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</si>
  <si>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</si>
  <si>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</si>
  <si>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</si>
  <si>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</si>
  <si>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</si>
  <si>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</si>
  <si>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</si>
  <si>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</si>
  <si>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</si>
  <si>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</si>
  <si>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</si>
  <si>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</si>
  <si>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</si>
  <si>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</si>
  <si>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</si>
  <si>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</si>
  <si>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</si>
  <si>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</si>
  <si>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</si>
  <si>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</si>
  <si>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</si>
  <si>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</si>
  <si>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</si>
  <si>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</si>
  <si>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</si>
  <si>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</si>
  <si>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</si>
  <si>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</si>
  <si>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</si>
  <si>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</si>
  <si>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</si>
  <si>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</si>
  <si>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</si>
  <si>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</si>
  <si>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</si>
  <si>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</si>
  <si>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</si>
  <si>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</si>
  <si>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</si>
  <si>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</si>
  <si>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</si>
  <si>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</si>
  <si>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</si>
  <si>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</si>
  <si>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</si>
  <si>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</si>
  <si>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</si>
  <si>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</si>
  <si>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</si>
  <si>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</si>
  <si>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</si>
  <si>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</si>
  <si>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</si>
  <si>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</si>
  <si>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</si>
  <si>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</si>
  <si>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</si>
  <si>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</si>
  <si>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</si>
  <si>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</si>
  <si>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</si>
  <si>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</si>
  <si>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</si>
  <si>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</si>
  <si>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</si>
  <si>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</si>
  <si>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</si>
  <si>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</si>
  <si>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</si>
  <si>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</si>
  <si>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</si>
  <si>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</si>
  <si>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</si>
  <si>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</si>
  <si>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</si>
  <si>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</si>
  <si>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</si>
  <si>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</si>
  <si>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</si>
  <si>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</si>
  <si>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</si>
  <si>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</si>
  <si>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</si>
  <si>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</si>
  <si>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</si>
  <si>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</si>
  <si>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</si>
  <si>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</si>
  <si>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</si>
  <si>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</si>
  <si>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</si>
  <si>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</si>
  <si>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</si>
  <si>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</si>
  <si>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</si>
  <si>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</si>
  <si>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</si>
  <si>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</si>
  <si>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</si>
  <si>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</si>
  <si>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</si>
  <si>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</si>
  <si>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</si>
  <si>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</si>
  <si>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</si>
  <si>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</si>
  <si>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</si>
  <si>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</si>
  <si>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</si>
  <si>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</si>
  <si>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</si>
  <si>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</si>
  <si>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</si>
  <si>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</si>
  <si>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</si>
  <si>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</si>
  <si>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</si>
  <si>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</si>
  <si>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</si>
  <si>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</si>
  <si>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</si>
  <si>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</si>
  <si>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</si>
  <si>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</si>
  <si>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</si>
  <si>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</si>
  <si>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</si>
  <si>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</si>
  <si>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</si>
  <si>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</si>
  <si>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</si>
  <si>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</si>
  <si>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</si>
  <si>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</si>
  <si>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</si>
  <si>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</si>
  <si>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</si>
  <si>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</si>
  <si>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</si>
  <si>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</si>
  <si>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</si>
  <si>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</si>
  <si>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</si>
  <si>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</si>
  <si>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</si>
  <si>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</si>
  <si>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</si>
  <si>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</si>
  <si>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</si>
  <si>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</si>
  <si>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</si>
  <si>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</si>
  <si>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</si>
  <si>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</si>
  <si>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</si>
  <si>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</si>
  <si>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</si>
  <si>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</si>
  <si>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</si>
  <si>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</si>
  <si>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</si>
  <si>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</si>
  <si>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</si>
  <si>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</si>
  <si>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</si>
  <si>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</si>
  <si>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</si>
  <si>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</si>
  <si>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</si>
  <si>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</si>
  <si>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</si>
  <si>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</si>
  <si>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</si>
  <si>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</si>
  <si>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</si>
  <si>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</si>
  <si>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</si>
  <si>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</si>
  <si>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</si>
  <si>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</si>
  <si>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</si>
  <si>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</si>
  <si>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</si>
  <si>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</si>
  <si>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</si>
  <si>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</si>
  <si>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</si>
  <si>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</si>
  <si>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</si>
  <si>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</si>
  <si>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</si>
  <si>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</si>
  <si>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</si>
  <si>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</si>
  <si>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</si>
  <si>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</si>
  <si>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</si>
  <si>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</si>
  <si>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</si>
  <si>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</si>
  <si>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</si>
  <si>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</si>
  <si>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</si>
  <si>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</si>
  <si>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</si>
  <si>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</si>
  <si>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</si>
  <si>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</si>
  <si>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</si>
  <si>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</si>
  <si>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</si>
  <si>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</si>
  <si>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</si>
  <si>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</si>
  <si>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</si>
  <si>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</si>
  <si>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</si>
  <si>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</si>
  <si>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</si>
  <si>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</si>
  <si>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</si>
  <si>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</si>
  <si>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</si>
  <si>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</si>
  <si>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</si>
  <si>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</si>
  <si>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</si>
  <si>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</si>
  <si>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</si>
  <si>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</si>
  <si>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</si>
  <si>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</si>
  <si>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</si>
  <si>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</si>
  <si>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</si>
  <si>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</si>
  <si>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</si>
  <si>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</si>
  <si>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</si>
  <si>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</si>
  <si>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</si>
  <si>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</si>
  <si>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</si>
  <si>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</si>
  <si>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</si>
  <si>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</si>
  <si>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</si>
  <si>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</si>
  <si>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</si>
  <si>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</si>
  <si>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</si>
  <si>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</si>
  <si>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</si>
  <si>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</si>
  <si>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</si>
  <si>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</si>
  <si>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</si>
  <si>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</si>
  <si>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</si>
  <si>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</si>
  <si>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</si>
  <si>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</si>
  <si>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</si>
  <si>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</si>
  <si>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</si>
  <si>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</si>
  <si>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</si>
  <si>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</si>
  <si>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</si>
  <si>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</si>
  <si>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</si>
  <si>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</si>
  <si>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</si>
  <si>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</si>
  <si>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</si>
  <si>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</si>
  <si>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</si>
  <si>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</si>
  <si>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</si>
  <si>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</si>
  <si>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</si>
  <si>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</si>
  <si>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</si>
  <si>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</si>
  <si>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</si>
  <si>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</si>
  <si>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</si>
  <si>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</si>
  <si>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</si>
  <si>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</si>
  <si>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</si>
  <si>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</si>
  <si>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</si>
  <si>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</si>
  <si>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</si>
  <si>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</si>
  <si>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</si>
  <si>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</si>
  <si>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</si>
  <si>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</si>
  <si>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</si>
  <si>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</si>
  <si>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</si>
  <si>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</si>
  <si>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</si>
  <si>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</si>
  <si>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</si>
  <si>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</si>
  <si>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</si>
  <si>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</si>
  <si>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</si>
  <si>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</si>
  <si>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</si>
  <si>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</si>
  <si>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</si>
  <si>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</si>
  <si>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</si>
  <si>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</si>
  <si>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</si>
  <si>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</si>
  <si>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</si>
  <si>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</si>
  <si>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</si>
  <si>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</si>
  <si>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</si>
  <si>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</si>
  <si>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</si>
  <si>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</si>
  <si>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</si>
  <si>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</si>
  <si>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</si>
  <si>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</si>
  <si>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</si>
  <si>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</si>
  <si>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</si>
  <si>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</si>
  <si>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</si>
  <si>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</si>
  <si>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</si>
  <si>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</si>
  <si>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</si>
  <si>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</si>
  <si>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</si>
  <si>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</si>
  <si>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</si>
  <si>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</si>
  <si>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</si>
  <si>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</si>
  <si>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</si>
  <si>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</si>
  <si>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</si>
  <si>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</si>
  <si>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</si>
  <si>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</si>
  <si>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</si>
  <si>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</si>
  <si>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</si>
  <si>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</si>
  <si>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</si>
  <si>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</si>
  <si>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</si>
  <si>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</si>
  <si>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</si>
  <si>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</si>
  <si>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</si>
  <si>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</si>
  <si>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</si>
  <si>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</si>
  <si>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</si>
  <si>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</si>
  <si>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</si>
  <si>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</si>
  <si>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</si>
  <si>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</si>
  <si>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</si>
  <si>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</si>
  <si>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</si>
  <si>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</si>
  <si>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</si>
  <si>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</si>
  <si>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</si>
  <si>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</si>
  <si>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</si>
  <si>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</si>
  <si>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</si>
  <si>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</si>
  <si>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</si>
  <si>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</si>
  <si>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</si>
  <si>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</si>
  <si>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</si>
  <si>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</si>
  <si>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</si>
  <si>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</si>
  <si>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</si>
  <si>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</si>
  <si>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</si>
  <si>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</si>
  <si>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</si>
  <si>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</si>
  <si>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</si>
  <si>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</si>
  <si>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</si>
  <si>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</si>
  <si>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</si>
  <si>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</si>
  <si>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</si>
  <si>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</si>
  <si>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</si>
  <si>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</si>
  <si>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</si>
  <si>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</si>
  <si>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</si>
  <si>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</si>
  <si>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</si>
  <si>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</si>
  <si>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</si>
  <si>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</si>
  <si>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</si>
  <si>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</si>
  <si>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</si>
  <si>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</si>
  <si>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</si>
  <si>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</si>
  <si>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</si>
  <si>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</si>
  <si>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</si>
  <si>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</si>
  <si>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</si>
  <si>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</si>
  <si>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</si>
  <si>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</si>
  <si>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</si>
  <si>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</si>
  <si>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</si>
  <si>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</si>
  <si>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</si>
  <si>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</si>
  <si>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</si>
  <si>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</si>
  <si>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</si>
  <si>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</si>
  <si>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</si>
  <si>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</si>
  <si>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</si>
  <si>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</si>
  <si>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</si>
  <si>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</si>
  <si>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</si>
  <si>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</si>
  <si>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</si>
  <si>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</si>
  <si>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</si>
  <si>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</si>
  <si>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</si>
  <si>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</si>
  <si>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</si>
  <si>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</si>
  <si>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</si>
  <si>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</si>
  <si>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</si>
  <si>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</si>
  <si>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</si>
  <si>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</si>
  <si>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</si>
  <si>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</si>
  <si>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</si>
  <si>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</si>
  <si>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</si>
  <si>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</si>
  <si>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</si>
  <si>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</si>
  <si>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</si>
  <si>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</si>
  <si>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</si>
  <si>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</si>
  <si>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</si>
  <si>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</si>
  <si>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</si>
  <si>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</si>
  <si>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</si>
  <si>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</si>
  <si>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</si>
  <si>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</si>
  <si>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</si>
  <si>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</si>
  <si>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</si>
  <si>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</si>
  <si>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</si>
  <si>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</si>
  <si>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</si>
  <si>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</si>
  <si>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</si>
  <si>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</si>
  <si>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</si>
  <si>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</si>
  <si>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</si>
  <si>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</si>
  <si>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</si>
  <si>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</si>
  <si>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</si>
  <si>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</si>
  <si>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</si>
  <si>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</si>
  <si>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</si>
  <si>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</si>
  <si>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</si>
  <si>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</si>
  <si>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</si>
  <si>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</si>
  <si>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</si>
  <si>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</si>
  <si>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</si>
  <si>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</si>
  <si>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</si>
  <si>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</si>
  <si>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</si>
  <si>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</si>
  <si>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</si>
  <si>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</si>
  <si>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</si>
  <si>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</si>
  <si>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</si>
  <si>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</si>
  <si>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</si>
  <si>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</si>
  <si>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</si>
  <si>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</si>
  <si>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</si>
  <si>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</si>
  <si>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</si>
  <si>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</si>
  <si>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</si>
  <si>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</si>
  <si>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</si>
  <si>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</si>
  <si>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</si>
  <si>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</si>
  <si>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</si>
  <si>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</si>
  <si>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</si>
  <si>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</si>
  <si>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</si>
  <si>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</si>
  <si>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</si>
  <si>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</si>
  <si>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</si>
  <si>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</si>
  <si>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</si>
  <si>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</si>
  <si>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</si>
  <si>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</si>
  <si>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</si>
  <si>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</si>
  <si>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</si>
  <si>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</si>
  <si>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</si>
  <si>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</si>
  <si>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</si>
  <si>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</si>
  <si>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</si>
  <si>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</si>
  <si>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</si>
  <si>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</si>
  <si>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</si>
  <si>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</si>
  <si>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</si>
  <si>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</si>
  <si>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</si>
  <si>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</si>
  <si>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</si>
  <si>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</si>
  <si>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</si>
  <si>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</si>
  <si>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</si>
  <si>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</si>
  <si>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</si>
  <si>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</si>
  <si>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</si>
  <si>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</si>
  <si>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</si>
  <si>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</si>
  <si>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</si>
  <si>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</si>
  <si>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</si>
  <si>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</si>
  <si>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</si>
  <si>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</si>
  <si>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</si>
  <si>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</si>
  <si>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</si>
  <si>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</si>
  <si>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</si>
  <si>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</si>
  <si>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</si>
  <si>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</si>
  <si>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</si>
  <si>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</si>
  <si>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</si>
  <si>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</si>
  <si>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</si>
  <si>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</si>
  <si>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</si>
  <si>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</si>
  <si>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</si>
  <si>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</si>
  <si>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</si>
  <si>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</si>
  <si>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</si>
  <si>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</si>
  <si>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</si>
  <si>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</si>
  <si>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</si>
  <si>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</si>
  <si>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</si>
  <si>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</si>
  <si>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</si>
  <si>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</si>
  <si>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</si>
  <si>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</si>
  <si>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</si>
  <si>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</si>
  <si>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</si>
  <si>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</si>
  <si>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</si>
  <si>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</si>
  <si>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</si>
  <si>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</si>
  <si>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</si>
  <si>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</si>
  <si>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</si>
  <si>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</si>
  <si>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</si>
  <si>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</si>
  <si>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</si>
  <si>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</si>
  <si>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</si>
  <si>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</si>
  <si>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</si>
  <si>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</si>
  <si>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</si>
  <si>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</si>
  <si>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</si>
  <si>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</si>
  <si>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</si>
  <si>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</si>
  <si>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</si>
  <si>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</si>
  <si>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</si>
  <si>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</si>
  <si>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</si>
  <si>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</si>
  <si>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</si>
  <si>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</si>
  <si>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</si>
  <si>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</si>
  <si>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</si>
  <si>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</si>
  <si>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</si>
  <si>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</si>
  <si>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</si>
  <si>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</si>
  <si>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</si>
  <si>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</si>
  <si>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</si>
  <si>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</si>
  <si>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</si>
  <si>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</si>
  <si>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</si>
  <si>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</si>
  <si>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</si>
  <si>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</si>
  <si>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</si>
  <si>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</si>
  <si>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</si>
  <si>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</si>
  <si>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</si>
  <si>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</si>
  <si>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</si>
  <si>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</si>
  <si>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</si>
  <si>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</si>
  <si>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</si>
  <si>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</si>
  <si>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</si>
  <si>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</si>
  <si>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</si>
  <si>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</si>
  <si>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</si>
  <si>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</si>
  <si>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</si>
  <si>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</si>
  <si>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</si>
  <si>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</si>
  <si>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</si>
  <si>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</si>
  <si>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</si>
  <si>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</si>
  <si>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</si>
  <si>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</si>
  <si>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</si>
  <si>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</si>
  <si>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</si>
  <si>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</si>
  <si>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</si>
  <si>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</si>
  <si>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</si>
  <si>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</si>
  <si>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</si>
  <si>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</si>
  <si>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</si>
  <si>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</si>
  <si>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</si>
  <si>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</si>
  <si>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</si>
  <si>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</si>
  <si>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</si>
  <si>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</si>
  <si>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</si>
  <si>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</si>
  <si>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</si>
  <si>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</si>
  <si>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</si>
  <si>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</si>
  <si>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</si>
  <si>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</si>
  <si>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</si>
  <si>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</si>
  <si>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</si>
  <si>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</si>
  <si>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</si>
  <si>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</si>
  <si>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</si>
  <si>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</si>
  <si>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</si>
  <si>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</si>
  <si>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</si>
  <si>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</si>
  <si>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</si>
  <si>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</si>
  <si>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</si>
  <si>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</si>
  <si>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</si>
  <si>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</si>
  <si>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</si>
  <si>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</si>
  <si>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</si>
  <si>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</si>
  <si>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</si>
  <si>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</si>
  <si>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</si>
  <si>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</si>
  <si>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</si>
  <si>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</si>
  <si>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</si>
  <si>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</si>
  <si>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</si>
  <si>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</si>
  <si>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</si>
  <si>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</si>
  <si>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</si>
  <si>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</si>
  <si>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</si>
  <si>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</si>
  <si>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</si>
  <si>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</si>
  <si>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</si>
  <si>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</si>
  <si>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</si>
  <si>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</si>
  <si>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</si>
  <si>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</si>
  <si>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</si>
  <si>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</si>
  <si>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</si>
  <si>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</si>
  <si>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</si>
  <si>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</si>
  <si>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</si>
  <si>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</si>
  <si>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</si>
  <si>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</si>
  <si>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</si>
  <si>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</si>
  <si>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</si>
  <si>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</si>
  <si>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</si>
  <si>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</si>
  <si>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</si>
  <si>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</si>
  <si>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</si>
  <si>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</si>
  <si>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</si>
  <si>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</si>
  <si>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</si>
  <si>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</si>
  <si>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</si>
  <si>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</si>
  <si>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</si>
  <si>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</si>
  <si>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</si>
  <si>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</si>
  <si>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</si>
  <si>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</si>
  <si>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</si>
  <si>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</si>
  <si>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</si>
  <si>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</si>
  <si>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</si>
  <si>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</si>
  <si>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</si>
  <si>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</si>
  <si>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</si>
  <si>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</si>
  <si>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</si>
  <si>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</si>
  <si>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</si>
  <si>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</si>
  <si>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</si>
  <si>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</si>
  <si>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</si>
  <si>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</si>
  <si>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</si>
  <si>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</si>
  <si>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</si>
  <si>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</si>
  <si>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</si>
  <si>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</si>
  <si>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</si>
  <si>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</si>
  <si>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</si>
  <si>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</si>
  <si>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</si>
  <si>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</si>
  <si>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</si>
  <si>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</si>
  <si>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</si>
  <si>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</si>
  <si>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</si>
  <si>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</si>
  <si>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</si>
  <si>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</si>
  <si>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</si>
  <si>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</si>
  <si>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</si>
  <si>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</si>
  <si>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</si>
  <si>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</si>
  <si>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</si>
  <si>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</si>
  <si>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</si>
  <si>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</si>
  <si>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</si>
  <si>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</si>
  <si>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</si>
  <si>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</si>
  <si>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</si>
  <si>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</si>
  <si>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</si>
  <si>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</si>
  <si>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</si>
  <si>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</si>
  <si>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</si>
  <si>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</si>
  <si>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</si>
  <si>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</si>
  <si>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</si>
  <si>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</si>
  <si>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</si>
  <si>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</si>
  <si>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</si>
  <si>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</si>
  <si>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</si>
  <si>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</si>
  <si>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</si>
  <si>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</si>
  <si>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</si>
  <si>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</si>
  <si>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</si>
  <si>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</si>
  <si>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</si>
  <si>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</si>
  <si>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</si>
  <si>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</si>
  <si>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</si>
  <si>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</si>
  <si>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</si>
  <si>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</si>
  <si>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</si>
  <si>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</si>
  <si>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</si>
  <si>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</si>
  <si>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</si>
  <si>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</si>
  <si>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</si>
  <si>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</si>
  <si>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</si>
  <si>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</si>
  <si>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</si>
  <si>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</si>
  <si>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</si>
  <si>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</si>
  <si>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</si>
  <si>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</si>
  <si>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</si>
  <si>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</si>
  <si>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</si>
  <si>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</si>
  <si>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</si>
  <si>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</si>
  <si>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</si>
  <si>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</si>
  <si>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</si>
  <si>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</si>
  <si>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</si>
  <si>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</si>
  <si>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</si>
  <si>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</si>
  <si>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</si>
  <si>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</si>
  <si>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</si>
  <si>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</si>
  <si>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</si>
  <si>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</si>
  <si>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</si>
  <si>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</si>
  <si>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</si>
  <si>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</si>
  <si>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</si>
  <si>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</si>
  <si>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</si>
  <si>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</si>
  <si>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</si>
  <si>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</si>
  <si>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</si>
  <si>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</si>
  <si>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</si>
  <si>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</si>
  <si>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</si>
  <si>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</si>
  <si>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</si>
  <si>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</si>
  <si>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</si>
  <si>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</si>
  <si>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</si>
  <si>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</si>
  <si>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</si>
  <si>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</si>
  <si>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</si>
  <si>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</si>
  <si>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</si>
  <si>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</si>
  <si>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</si>
  <si>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</si>
  <si>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</si>
  <si>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</si>
  <si>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</si>
  <si>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</si>
  <si>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</si>
  <si>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</si>
  <si>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</si>
  <si>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</si>
  <si>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</si>
  <si>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</si>
  <si>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</si>
  <si>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</si>
  <si>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</si>
  <si>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</si>
  <si>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</si>
  <si>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</si>
  <si>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</si>
  <si>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</si>
  <si>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</si>
  <si>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</si>
  <si>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</si>
  <si>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</si>
  <si>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</si>
  <si>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</si>
  <si>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</si>
  <si>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</si>
  <si>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</si>
  <si>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</si>
  <si>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</si>
  <si>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</si>
  <si>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</si>
  <si>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</si>
  <si>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</si>
  <si>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</si>
  <si>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</si>
  <si>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</si>
  <si>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</si>
  <si>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</si>
  <si>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</si>
  <si>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</si>
  <si>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</si>
  <si>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</si>
  <si>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</si>
  <si>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</si>
  <si>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</si>
  <si>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</si>
  <si>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</si>
  <si>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</si>
  <si>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</si>
  <si>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</si>
  <si>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</si>
  <si>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</si>
  <si>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</si>
  <si>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</si>
  <si>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</si>
  <si>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</si>
  <si>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</si>
  <si>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</si>
  <si>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</si>
  <si>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</si>
  <si>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</si>
  <si>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</si>
  <si>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</si>
  <si>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</si>
  <si>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</si>
  <si>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</si>
  <si>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</si>
  <si>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</si>
  <si>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</si>
  <si>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</si>
  <si>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</si>
  <si>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</si>
  <si>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</si>
  <si>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</si>
  <si>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</si>
  <si>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</si>
  <si>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</si>
  <si>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</si>
  <si>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</si>
  <si>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</si>
  <si>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</si>
  <si>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</si>
  <si>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</si>
  <si>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</si>
  <si>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</si>
  <si>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</si>
  <si>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</si>
  <si>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</si>
  <si>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</si>
  <si>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</si>
  <si>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</si>
  <si>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</si>
  <si>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</si>
  <si>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</si>
  <si>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</si>
  <si>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</si>
  <si>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</si>
  <si>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</si>
  <si>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</si>
  <si>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</si>
  <si>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</si>
  <si>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</si>
  <si>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</si>
  <si>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</si>
  <si>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</si>
  <si>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</si>
  <si>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</si>
  <si>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</si>
  <si>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</si>
  <si>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</si>
  <si>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</si>
  <si>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</si>
  <si>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</si>
  <si>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</si>
  <si>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</si>
  <si>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</si>
  <si>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</si>
  <si>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</si>
  <si>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</si>
  <si>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</si>
  <si>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</si>
  <si>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</si>
  <si>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</si>
  <si>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</si>
  <si>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</si>
  <si>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</si>
  <si>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</si>
  <si>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</si>
  <si>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</si>
  <si>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</si>
  <si>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</si>
  <si>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</si>
  <si>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</si>
  <si>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</si>
  <si>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</si>
  <si>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</si>
  <si>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</si>
  <si>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</si>
  <si>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</si>
  <si>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</si>
  <si>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</si>
  <si>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</si>
  <si>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</si>
  <si>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</si>
  <si>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</si>
  <si>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</si>
  <si>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</si>
  <si>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</si>
  <si>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</si>
  <si>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</si>
  <si>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</si>
  <si>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</si>
  <si>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</si>
  <si>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</si>
  <si>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</si>
  <si>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</si>
  <si>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</si>
  <si>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</si>
  <si>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</si>
  <si>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</si>
  <si>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</si>
  <si>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</si>
  <si>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</si>
  <si>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</si>
  <si>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</si>
  <si>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</si>
  <si>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</si>
  <si>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</si>
  <si>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</si>
  <si>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</si>
  <si>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</si>
  <si>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</si>
  <si>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</si>
  <si>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</si>
  <si>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</si>
  <si>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</si>
  <si>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</si>
  <si>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</si>
  <si>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</si>
  <si>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</si>
  <si>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</si>
  <si>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</si>
  <si>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</si>
  <si>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</si>
  <si>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</si>
  <si>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</si>
  <si>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</si>
  <si>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</si>
  <si>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</si>
  <si>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</si>
  <si>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</si>
  <si>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</si>
  <si>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</si>
  <si>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</si>
  <si>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</si>
  <si>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</si>
  <si>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</si>
  <si>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</si>
  <si>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</si>
  <si>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</si>
  <si>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</si>
  <si>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</si>
  <si>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</si>
  <si>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</si>
  <si>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</si>
  <si>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</si>
  <si>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</si>
  <si>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</si>
  <si>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</si>
  <si>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</si>
  <si>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</si>
  <si>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</si>
  <si>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</si>
  <si>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</si>
  <si>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</si>
  <si>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</si>
  <si>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</si>
  <si>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</si>
  <si>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</si>
  <si>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</si>
  <si>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</si>
  <si>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</si>
  <si>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</si>
  <si>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</si>
  <si>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</si>
  <si>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</si>
  <si>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</si>
  <si>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</si>
  <si>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</si>
  <si>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</si>
  <si>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</si>
  <si>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</si>
  <si>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</si>
  <si>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</si>
  <si>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</si>
  <si>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</si>
  <si>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</si>
  <si>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</si>
  <si>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</si>
  <si>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</si>
  <si>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</si>
  <si>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</si>
  <si>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</si>
  <si>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</si>
  <si>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</si>
  <si>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</si>
  <si>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</si>
  <si>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</si>
  <si>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</si>
  <si>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</si>
  <si>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</si>
  <si>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</si>
  <si>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</si>
  <si>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</si>
  <si>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</si>
  <si>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</si>
  <si>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</si>
  <si>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</si>
  <si>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</si>
  <si>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</si>
  <si>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</si>
  <si>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</si>
  <si>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</si>
  <si>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</si>
  <si>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</si>
  <si>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</si>
  <si>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</si>
  <si>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</si>
  <si>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</si>
  <si>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</si>
  <si>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</si>
  <si>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</si>
  <si>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</si>
  <si>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</si>
  <si>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</si>
  <si>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</si>
  <si>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</si>
  <si>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</si>
  <si>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</si>
  <si>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</si>
  <si>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</si>
  <si>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</si>
  <si>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</si>
  <si>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</si>
  <si>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</si>
  <si>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</si>
  <si>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</si>
  <si>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</si>
  <si>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</si>
  <si>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</si>
  <si>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</si>
  <si>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</si>
  <si>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</si>
  <si>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</si>
  <si>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</si>
  <si>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</si>
  <si>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</si>
  <si>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</si>
  <si>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</si>
  <si>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</si>
  <si>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</si>
  <si>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</si>
  <si>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</si>
  <si>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</si>
  <si>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</si>
  <si>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</si>
  <si>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</si>
  <si>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</si>
  <si>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</si>
  <si>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</si>
  <si>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</si>
  <si>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</si>
  <si>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</si>
  <si>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</si>
  <si>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</si>
  <si>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</si>
  <si>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</si>
  <si>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</si>
  <si>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</si>
  <si>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</si>
  <si>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</si>
  <si>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</si>
  <si>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</si>
  <si>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</si>
  <si>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</si>
  <si>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</si>
  <si>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</si>
  <si>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</si>
  <si>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</si>
  <si>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</si>
  <si>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</si>
  <si>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</si>
  <si>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</si>
  <si>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</si>
  <si>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</si>
  <si>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</si>
  <si>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</si>
  <si>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</si>
  <si>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</si>
  <si>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</si>
  <si>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</si>
  <si>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</si>
  <si>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</si>
  <si>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</si>
  <si>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</si>
  <si>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</si>
  <si>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</si>
  <si>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</si>
  <si>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</si>
  <si>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</si>
  <si>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</si>
  <si>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</si>
  <si>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</si>
  <si>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</si>
  <si>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</si>
  <si>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</si>
  <si>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</si>
  <si>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</si>
  <si>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</si>
  <si>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</si>
  <si>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</si>
  <si>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</si>
  <si>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</si>
  <si>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</si>
  <si>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</si>
  <si>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</si>
  <si>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</si>
  <si>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</si>
  <si>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</si>
  <si>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</si>
  <si>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</si>
  <si>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</si>
  <si>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</si>
  <si>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</si>
  <si>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</si>
  <si>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</si>
  <si>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</si>
  <si>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</si>
  <si>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</si>
  <si>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</si>
  <si>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</si>
  <si>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</si>
  <si>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</si>
  <si>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</si>
  <si>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</si>
  <si>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</si>
  <si>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</si>
  <si>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</si>
  <si>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</si>
  <si>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</si>
  <si>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</si>
  <si>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</si>
  <si>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</si>
  <si>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</si>
  <si>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</si>
  <si>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</si>
  <si>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</si>
  <si>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</si>
  <si>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</si>
  <si>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</si>
  <si>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</si>
  <si>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</si>
  <si>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</si>
  <si>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</si>
  <si>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</si>
  <si>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</si>
  <si>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</si>
  <si>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</si>
  <si>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</si>
  <si>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</si>
  <si>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</si>
  <si>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</si>
  <si>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</si>
  <si>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</si>
  <si>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</si>
  <si>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</si>
  <si>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</si>
  <si>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</si>
  <si>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</si>
  <si>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</si>
  <si>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</si>
  <si>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</si>
  <si>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</si>
  <si>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</si>
  <si>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</si>
  <si>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</si>
  <si>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</si>
  <si>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</si>
  <si>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</si>
  <si>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</si>
  <si>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</si>
  <si>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</si>
  <si>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</si>
  <si>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</si>
  <si>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</si>
  <si>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</si>
  <si>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</si>
  <si>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</si>
  <si>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</si>
  <si>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</si>
  <si>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</si>
  <si>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</si>
  <si>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</si>
  <si>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</si>
  <si>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</si>
  <si>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</si>
  <si>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</si>
  <si>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</si>
  <si>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</si>
  <si>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</si>
  <si>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</si>
  <si>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</si>
  <si>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</si>
  <si>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</si>
  <si>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</si>
  <si>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</si>
  <si>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</si>
  <si>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</si>
  <si>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</si>
  <si>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</si>
  <si>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</si>
  <si>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</si>
  <si>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</si>
  <si>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</si>
  <si>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</si>
  <si>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</si>
  <si>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</si>
  <si>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</si>
  <si>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</si>
  <si>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</si>
  <si>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</si>
  <si>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</si>
  <si>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</si>
  <si>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</si>
  <si>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</si>
  <si>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</si>
  <si>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</si>
  <si>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</si>
  <si>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</si>
  <si>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</si>
  <si>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</si>
  <si>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</si>
  <si>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</si>
  <si>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</si>
  <si>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</si>
  <si>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</si>
  <si>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</si>
  <si>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</si>
  <si>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</si>
  <si>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</si>
  <si>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</si>
  <si>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</si>
  <si>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</si>
  <si>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</si>
  <si>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</si>
  <si>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</si>
  <si>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</si>
  <si>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</si>
  <si>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</si>
  <si>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</si>
  <si>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</si>
  <si>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</si>
  <si>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</si>
  <si>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</si>
  <si>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</si>
  <si>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</si>
  <si>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</si>
  <si>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</si>
  <si>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</si>
  <si>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</si>
  <si>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</si>
  <si>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</si>
  <si>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</si>
  <si>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</si>
  <si>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</si>
  <si>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</si>
  <si>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</si>
  <si>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</si>
  <si>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</si>
  <si>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</si>
  <si>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</si>
  <si>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</si>
  <si>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</si>
  <si>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</si>
  <si>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</si>
  <si>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</si>
  <si>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</si>
  <si>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</si>
  <si>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</si>
  <si>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</si>
  <si>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</si>
  <si>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</si>
  <si>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</si>
  <si>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</si>
  <si>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</si>
  <si>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</si>
  <si>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</si>
  <si>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</si>
  <si>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</si>
  <si>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</si>
  <si>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</si>
  <si>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</si>
  <si>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</si>
  <si>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</si>
  <si>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</si>
  <si>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</si>
  <si>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</si>
  <si>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</si>
  <si>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</si>
  <si>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</si>
  <si>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</si>
  <si>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</si>
  <si>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</si>
  <si>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</si>
  <si>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</si>
  <si>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</si>
  <si>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</si>
  <si>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</si>
  <si>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</si>
  <si>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</si>
  <si>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</si>
  <si>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</si>
  <si>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</si>
  <si>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</si>
  <si>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</si>
  <si>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</si>
  <si>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</si>
  <si>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</si>
  <si>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</si>
  <si>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</si>
  <si>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</si>
  <si>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</si>
  <si>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</si>
  <si>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</si>
  <si>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</si>
  <si>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</si>
  <si>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</si>
  <si>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</si>
  <si>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</si>
  <si>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</si>
  <si>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</si>
  <si>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</si>
  <si>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</si>
  <si>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</si>
  <si>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</si>
  <si>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</si>
  <si>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</si>
  <si>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</si>
  <si>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</si>
  <si>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</si>
  <si>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</si>
  <si>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</si>
  <si>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</si>
  <si>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</si>
  <si>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</si>
  <si>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</si>
  <si>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</si>
  <si>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</si>
  <si>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</si>
  <si>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</si>
  <si>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</si>
  <si>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</si>
  <si>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</si>
  <si>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</si>
  <si>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</si>
  <si>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</si>
  <si>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</si>
  <si>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</si>
  <si>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</si>
  <si>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</si>
  <si>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</si>
  <si>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</si>
  <si>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</si>
  <si>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</si>
  <si>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</si>
  <si>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</si>
  <si>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</si>
  <si>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</si>
  <si>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</si>
  <si>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</si>
  <si>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</si>
  <si>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</si>
  <si>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</si>
  <si>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</si>
  <si>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</si>
  <si>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</si>
  <si>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</si>
  <si>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</si>
  <si>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</si>
  <si>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</si>
  <si>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</si>
  <si>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</si>
  <si>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</si>
  <si>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</si>
  <si>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</si>
  <si>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</si>
  <si>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</si>
  <si>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</si>
  <si>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</si>
  <si>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</si>
  <si>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</si>
  <si>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</si>
  <si>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</si>
  <si>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</si>
  <si>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</si>
  <si>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</si>
  <si>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</si>
  <si>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</si>
  <si>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</si>
  <si>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</si>
  <si>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</si>
  <si>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</si>
  <si>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</si>
  <si>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</si>
  <si>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</si>
  <si>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</si>
  <si>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</si>
  <si>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</si>
  <si>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</si>
  <si>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</si>
  <si>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</si>
  <si>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</si>
  <si>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</si>
  <si>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</si>
  <si>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</si>
  <si>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</si>
  <si>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</si>
  <si>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</si>
  <si>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</si>
  <si>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</si>
  <si>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</si>
  <si>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</si>
  <si>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</si>
  <si>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</si>
  <si>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</si>
  <si>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</si>
  <si>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</si>
  <si>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</si>
  <si>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</si>
  <si>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</si>
  <si>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</si>
  <si>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</si>
  <si>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</si>
  <si>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</si>
  <si>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</si>
  <si>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</si>
  <si>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</si>
  <si>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</si>
  <si>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</si>
  <si>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</si>
  <si>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</si>
  <si>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</si>
  <si>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</si>
  <si>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</si>
  <si>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</si>
  <si>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</si>
  <si>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</si>
  <si>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</si>
  <si>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</si>
  <si>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</si>
  <si>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</si>
  <si>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</si>
  <si>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</si>
  <si>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</si>
  <si>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</si>
  <si>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</si>
  <si>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</si>
  <si>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</si>
  <si>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</si>
  <si>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</si>
  <si>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</si>
  <si>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</si>
  <si>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</si>
  <si>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</si>
  <si>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</si>
  <si>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</si>
  <si>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</si>
  <si>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</si>
  <si>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</si>
  <si>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</si>
  <si>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</si>
  <si>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</si>
  <si>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</si>
  <si>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</si>
  <si>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</si>
  <si>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</si>
  <si>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</si>
  <si>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</si>
  <si>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</si>
  <si>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</si>
  <si>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</si>
  <si>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</si>
  <si>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</si>
  <si>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</si>
  <si>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</si>
  <si>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</si>
  <si>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</si>
  <si>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</si>
  <si>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</si>
  <si>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</si>
  <si>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</si>
  <si>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</si>
  <si>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</si>
  <si>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</si>
  <si>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</si>
  <si>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</si>
  <si>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</si>
  <si>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</si>
  <si>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</si>
  <si>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</si>
  <si>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</si>
  <si>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</si>
  <si>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</si>
  <si>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</si>
  <si>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</si>
  <si>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</si>
  <si>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</si>
  <si>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</si>
  <si>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</si>
  <si>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</si>
  <si>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</si>
  <si>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</si>
  <si>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</si>
  <si>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</si>
  <si>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</si>
  <si>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</si>
  <si>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</si>
  <si>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</si>
  <si>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</si>
  <si>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</si>
  <si>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</si>
  <si>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</si>
  <si>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</si>
  <si>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</si>
  <si>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</si>
  <si>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</si>
  <si>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</si>
  <si>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</si>
  <si>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</si>
  <si>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</si>
  <si>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</si>
  <si>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</si>
  <si>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</si>
  <si>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</si>
  <si>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</si>
  <si>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</si>
  <si>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</si>
  <si>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</si>
  <si>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</si>
  <si>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</si>
  <si>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</si>
  <si>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</si>
  <si>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</si>
  <si>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</si>
  <si>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</si>
  <si>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</si>
  <si>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</si>
  <si>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</si>
  <si>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</si>
  <si>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</si>
  <si>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</si>
  <si>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</si>
  <si>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</si>
  <si>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</si>
  <si>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</si>
  <si>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</si>
  <si>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</si>
  <si>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</si>
  <si>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</si>
  <si>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</si>
  <si>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</si>
  <si>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</si>
  <si>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</si>
  <si>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</si>
  <si>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</si>
  <si>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</si>
  <si>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</si>
  <si>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</si>
  <si>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</si>
  <si>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</si>
  <si>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</si>
  <si>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</si>
  <si>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</si>
  <si>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</si>
  <si>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</si>
  <si>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</si>
  <si>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</si>
  <si>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</si>
  <si>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</si>
  <si>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</si>
  <si>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</si>
  <si>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</si>
  <si>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</si>
  <si>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</si>
  <si>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</si>
  <si>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</si>
  <si>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</si>
  <si>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</si>
  <si>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</si>
  <si>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</si>
  <si>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</si>
  <si>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</si>
  <si>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</si>
  <si>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</si>
  <si>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</si>
  <si>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</si>
  <si>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</si>
  <si>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</si>
  <si>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</si>
  <si>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</si>
  <si>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</si>
  <si>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</si>
  <si>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</si>
  <si>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</si>
  <si>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</si>
  <si>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</si>
  <si>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</si>
  <si>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</si>
  <si>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</si>
  <si>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</si>
  <si>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</si>
  <si>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</si>
  <si>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</si>
  <si>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</si>
  <si>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</si>
  <si>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</si>
  <si>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</si>
  <si>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</si>
  <si>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</si>
  <si>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</si>
  <si>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</si>
  <si>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</si>
  <si>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</si>
  <si>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</si>
  <si>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</si>
  <si>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</si>
  <si>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</si>
  <si>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</si>
  <si>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</si>
  <si>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</si>
  <si>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</si>
  <si>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</si>
  <si>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</si>
  <si>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</si>
  <si>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</si>
  <si>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</si>
  <si>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</si>
  <si>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</si>
  <si>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</si>
  <si>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</si>
  <si>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</si>
  <si>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</si>
  <si>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</si>
  <si>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</si>
  <si>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</si>
  <si>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</si>
  <si>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</si>
  <si>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</si>
  <si>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</si>
  <si>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</si>
  <si>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</si>
  <si>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</si>
  <si>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</si>
  <si>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</si>
  <si>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</si>
  <si>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</si>
  <si>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</si>
  <si>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</si>
  <si>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</si>
  <si>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</si>
  <si>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</si>
  <si>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</si>
  <si>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</si>
  <si>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</si>
  <si>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</si>
  <si>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</si>
  <si>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</si>
  <si>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</si>
  <si>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</si>
  <si>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</si>
  <si>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</si>
  <si>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</si>
  <si>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</si>
  <si>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</si>
  <si>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</si>
  <si>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</si>
  <si>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</si>
  <si>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</si>
  <si>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</si>
  <si>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</si>
  <si>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</si>
  <si>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</si>
  <si>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</si>
  <si>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</si>
  <si>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</si>
  <si>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</si>
  <si>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</si>
  <si>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</si>
  <si>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</si>
  <si>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</si>
  <si>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</si>
  <si>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</si>
  <si>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</si>
  <si>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</si>
  <si>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</si>
  <si>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</si>
  <si>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</si>
  <si>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</si>
  <si>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</si>
  <si>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</si>
  <si>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</si>
  <si>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</si>
  <si>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</si>
  <si>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</si>
  <si>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</si>
  <si>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</si>
  <si>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</si>
  <si>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</si>
  <si>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</si>
  <si>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</si>
  <si>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</si>
  <si>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</si>
  <si>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</si>
  <si>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</si>
  <si>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</si>
  <si>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</si>
  <si>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</si>
  <si>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</si>
  <si>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</si>
  <si>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</si>
  <si>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</si>
  <si>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</si>
  <si>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</si>
  <si>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</si>
  <si>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</si>
  <si>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</si>
  <si>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</si>
  <si>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</si>
  <si>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</si>
  <si>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</si>
  <si>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</si>
  <si>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</si>
  <si>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</si>
  <si>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</si>
  <si>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</si>
  <si>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</si>
  <si>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</si>
  <si>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</si>
  <si>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</si>
  <si>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</si>
  <si>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</si>
  <si>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</si>
  <si>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</si>
  <si>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</si>
  <si>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</si>
  <si>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</si>
  <si>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</si>
  <si>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</si>
  <si>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</si>
  <si>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</si>
  <si>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</si>
  <si>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</si>
  <si>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</si>
  <si>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</si>
  <si>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</si>
  <si>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</si>
  <si>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</si>
  <si>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</si>
  <si>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</si>
  <si>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</si>
  <si>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</si>
  <si>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</si>
  <si>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</si>
  <si>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</si>
  <si>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</si>
  <si>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</si>
  <si>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</si>
  <si>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</si>
  <si>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</si>
  <si>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</si>
  <si>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</si>
  <si>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</si>
  <si>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</si>
  <si>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</si>
  <si>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</si>
  <si>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</si>
  <si>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</si>
  <si>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</si>
  <si>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</si>
  <si>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</si>
  <si>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</si>
  <si>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</si>
  <si>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</si>
  <si>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</si>
  <si>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</si>
  <si>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</si>
  <si>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</si>
  <si>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</si>
  <si>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</si>
  <si>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</si>
  <si>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</si>
  <si>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</si>
  <si>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</si>
  <si>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</si>
  <si>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</si>
  <si>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</si>
  <si>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</si>
  <si>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</si>
  <si>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</si>
  <si>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</si>
  <si>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</si>
  <si>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</si>
  <si>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</si>
  <si>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</si>
  <si>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</si>
  <si>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</si>
  <si>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</si>
  <si>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</si>
  <si>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</si>
  <si>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</si>
  <si>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</si>
  <si>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</si>
  <si>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</si>
  <si>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</si>
  <si>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</si>
  <si>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</si>
  <si>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</si>
  <si>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</si>
  <si>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</si>
  <si>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</si>
  <si>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</si>
  <si>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</si>
  <si>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</si>
  <si>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</si>
  <si>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</si>
  <si>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</si>
  <si>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</si>
  <si>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</si>
  <si>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</si>
  <si>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</si>
  <si>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</si>
  <si>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</si>
  <si>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</si>
  <si>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</si>
  <si>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</si>
  <si>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</si>
  <si>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</si>
  <si>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</si>
  <si>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</si>
  <si>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</si>
  <si>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</si>
  <si>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</si>
  <si>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</si>
  <si>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</si>
  <si>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</si>
  <si>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</si>
  <si>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</si>
  <si>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</si>
  <si>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</si>
  <si>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</si>
  <si>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</si>
  <si>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</si>
  <si>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</si>
  <si>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</si>
  <si>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</si>
  <si>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</si>
  <si>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</si>
  <si>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</si>
  <si>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</si>
  <si>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</si>
  <si>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</si>
  <si>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</si>
  <si>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</si>
  <si>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</si>
  <si>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</si>
  <si>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</si>
  <si>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</si>
  <si>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</si>
  <si>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</si>
  <si>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</si>
  <si>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</si>
  <si>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</si>
  <si>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</si>
  <si>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</si>
  <si>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</si>
  <si>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</si>
  <si>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</si>
  <si>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</si>
  <si>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</si>
  <si>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</si>
  <si>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</si>
  <si>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</si>
  <si>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</si>
  <si>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</si>
  <si>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</si>
  <si>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</si>
  <si>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</si>
  <si>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</si>
  <si>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</si>
  <si>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</si>
  <si>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</si>
  <si>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</si>
  <si>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</si>
  <si>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</si>
  <si>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</si>
  <si>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</si>
  <si>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</si>
  <si>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</si>
  <si>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</si>
  <si>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</si>
  <si>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</si>
  <si>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</si>
  <si>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</si>
  <si>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</si>
  <si>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</si>
  <si>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</si>
  <si>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</si>
  <si>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</si>
  <si>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</si>
  <si>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</si>
  <si>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</si>
  <si>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</si>
  <si>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</si>
  <si>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</si>
  <si>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</si>
  <si>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</si>
  <si>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</si>
  <si>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</si>
  <si>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</si>
  <si>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</si>
  <si>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</si>
  <si>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</si>
  <si>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</si>
  <si>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</si>
  <si>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</si>
  <si>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</si>
  <si>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</si>
  <si>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</si>
  <si>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</si>
  <si>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</si>
  <si>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</si>
  <si>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</si>
  <si>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</si>
  <si>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</si>
  <si>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</si>
  <si>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</si>
  <si>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</si>
  <si>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</si>
  <si>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</si>
  <si>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</si>
  <si>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</si>
  <si>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</si>
  <si>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</si>
  <si>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</si>
  <si>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</si>
  <si>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</si>
  <si>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</si>
  <si>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</si>
  <si>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</si>
  <si>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</si>
  <si>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</si>
  <si>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</si>
  <si>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</si>
  <si>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</si>
  <si>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</si>
  <si>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</si>
  <si>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</si>
  <si>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</si>
  <si>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</si>
  <si>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</si>
  <si>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</si>
  <si>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</si>
  <si>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</si>
  <si>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</si>
  <si>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</si>
  <si>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</si>
  <si>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</si>
  <si>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</si>
  <si>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</si>
  <si>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</si>
  <si>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</si>
  <si>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</si>
  <si>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</si>
  <si>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</si>
  <si>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</si>
  <si>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</si>
  <si>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</si>
  <si>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</si>
  <si>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</si>
  <si>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</si>
  <si>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</si>
  <si>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</si>
  <si>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</si>
  <si>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</si>
  <si>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</si>
  <si>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</si>
  <si>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</si>
  <si>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</si>
  <si>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</si>
  <si>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</si>
  <si>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</si>
  <si>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</si>
  <si>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</si>
  <si>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</si>
  <si>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</si>
  <si>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</si>
  <si>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</si>
  <si>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</si>
  <si>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</si>
  <si>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</si>
  <si>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</si>
  <si>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</si>
  <si>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</si>
  <si>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</si>
  <si>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</si>
  <si>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</si>
  <si>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</si>
  <si>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</si>
  <si>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</si>
  <si>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</si>
  <si>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</si>
  <si>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</si>
  <si>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</si>
  <si>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</si>
  <si>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</si>
  <si>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</si>
  <si>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</si>
  <si>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</si>
  <si>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</si>
  <si>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</si>
  <si>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</si>
  <si>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</si>
  <si>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</si>
  <si>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</si>
  <si>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</si>
  <si>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</si>
  <si>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</si>
  <si>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</si>
  <si>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</si>
  <si>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</si>
  <si>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</si>
  <si>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</si>
  <si>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</si>
  <si>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</si>
  <si>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</si>
  <si>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</si>
  <si>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</si>
  <si>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</si>
  <si>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</si>
  <si>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</si>
  <si>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</si>
  <si>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</si>
  <si>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</si>
  <si>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</si>
  <si>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</si>
  <si>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</si>
  <si>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</si>
  <si>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</si>
  <si>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</si>
  <si>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</si>
  <si>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</si>
  <si>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</si>
  <si>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</si>
  <si>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</si>
  <si>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</si>
  <si>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</si>
  <si>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</si>
  <si>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</si>
  <si>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</si>
  <si>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</si>
  <si>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</si>
  <si>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</si>
  <si>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</si>
  <si>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</si>
  <si>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</si>
  <si>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</si>
  <si>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</si>
  <si>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</si>
  <si>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</si>
  <si>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</si>
  <si>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</si>
  <si>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</si>
  <si>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</si>
  <si>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</si>
  <si>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</si>
  <si>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</si>
  <si>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</si>
  <si>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</si>
  <si>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</si>
  <si>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</si>
  <si>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</si>
  <si>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</si>
  <si>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</si>
  <si>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</si>
  <si>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</si>
  <si>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</si>
  <si>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</si>
  <si>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</si>
  <si>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</si>
  <si>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</si>
  <si>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</si>
  <si>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</si>
  <si>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</si>
  <si>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</si>
  <si>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</si>
  <si>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</si>
  <si>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</si>
  <si>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</si>
  <si>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</si>
  <si>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</si>
  <si>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</si>
  <si>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</si>
  <si>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</si>
  <si>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</si>
  <si>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</si>
  <si>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</si>
  <si>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</si>
  <si>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</si>
  <si>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</si>
  <si>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</si>
  <si>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</si>
  <si>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</si>
  <si>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</si>
  <si>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</si>
  <si>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</si>
  <si>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</si>
  <si>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</si>
  <si>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</si>
  <si>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</si>
  <si>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</si>
  <si>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</si>
  <si>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</si>
  <si>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</si>
  <si>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</si>
  <si>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</si>
  <si>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</si>
  <si>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</si>
  <si>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</si>
  <si>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</si>
  <si>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</si>
  <si>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</si>
  <si>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</si>
  <si>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</si>
  <si>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</si>
  <si>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</si>
  <si>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</si>
  <si>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</si>
  <si>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</si>
  <si>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</si>
  <si>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</si>
  <si>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</si>
  <si>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</si>
  <si>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</si>
  <si>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</si>
  <si>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</si>
  <si>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</si>
  <si>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</si>
  <si>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</si>
  <si>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</si>
  <si>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</si>
  <si>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</si>
  <si>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</si>
  <si>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</si>
  <si>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</si>
  <si>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</si>
  <si>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</si>
  <si>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</si>
  <si>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</si>
  <si>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</si>
  <si>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</si>
  <si>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</si>
  <si>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</si>
  <si>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</si>
  <si>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</si>
  <si>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</si>
  <si>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</si>
  <si>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</si>
  <si>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</si>
  <si>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</si>
  <si>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</si>
  <si>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</si>
  <si>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</si>
  <si>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</si>
  <si>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</si>
  <si>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</si>
  <si>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</si>
  <si>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</si>
  <si>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</si>
  <si>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</si>
  <si>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</si>
  <si>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</si>
  <si>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</si>
  <si>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</si>
  <si>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</si>
  <si>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</si>
  <si>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</si>
  <si>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</si>
  <si>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</si>
  <si>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</si>
  <si>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</si>
  <si>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</si>
  <si>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</si>
  <si>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</si>
  <si>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</si>
  <si>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</si>
  <si>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</si>
  <si>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</si>
  <si>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</si>
  <si>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</si>
  <si>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</si>
  <si>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</si>
  <si>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</si>
  <si>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</si>
  <si>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</si>
  <si>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</si>
  <si>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</si>
  <si>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</si>
  <si>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</si>
  <si>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</si>
  <si>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</si>
  <si>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</si>
  <si>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</si>
  <si>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</si>
  <si>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</si>
  <si>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</si>
  <si>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</si>
  <si>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</si>
  <si>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</si>
  <si>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</si>
  <si>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</si>
  <si>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</si>
  <si>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</si>
  <si>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</si>
  <si>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</si>
  <si>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</si>
  <si>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</si>
  <si>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</si>
  <si>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</si>
  <si>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</si>
  <si>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</si>
  <si>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</si>
  <si>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</si>
  <si>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</si>
  <si>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</si>
  <si>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</si>
  <si>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</si>
  <si>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</si>
  <si>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</si>
  <si>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</si>
  <si>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</si>
  <si>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</si>
  <si>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</si>
  <si>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</si>
  <si>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</si>
  <si>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</si>
  <si>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</si>
  <si>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</si>
  <si>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</si>
  <si>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</si>
  <si>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</si>
  <si>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</si>
  <si>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</si>
  <si>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</si>
  <si>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</si>
  <si>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</si>
  <si>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</si>
  <si>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</si>
  <si>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</si>
  <si>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</si>
  <si>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</si>
  <si>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</si>
  <si>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</si>
  <si>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</si>
  <si>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</si>
  <si>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</si>
  <si>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</si>
  <si>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</si>
  <si>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</si>
  <si>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</si>
  <si>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</si>
  <si>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</si>
  <si>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</si>
  <si>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</si>
  <si>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</si>
  <si>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</si>
  <si>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</si>
  <si>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</si>
  <si>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</si>
  <si>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</si>
  <si>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</si>
  <si>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</si>
  <si>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</si>
  <si>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</si>
  <si>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</si>
  <si>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</si>
  <si>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</si>
  <si>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</si>
  <si>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</si>
  <si>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</si>
  <si>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</si>
  <si>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</si>
  <si>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</si>
  <si>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</si>
  <si>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</si>
  <si>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</si>
  <si>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</si>
  <si>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</si>
  <si>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</si>
  <si>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</si>
  <si>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</si>
  <si>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</si>
  <si>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</si>
  <si>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</si>
  <si>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</si>
  <si>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</si>
  <si>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</si>
  <si>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</si>
  <si>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</si>
  <si>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</si>
  <si>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</si>
  <si>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</si>
  <si>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</si>
  <si>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</si>
  <si>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</si>
  <si>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</si>
  <si>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</si>
  <si>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</si>
  <si>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</si>
  <si>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</si>
  <si>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</si>
  <si>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</si>
  <si>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</si>
  <si>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</si>
  <si>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</si>
  <si>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</si>
  <si>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</si>
  <si>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</si>
  <si>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</si>
  <si>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</si>
  <si>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</si>
  <si>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</si>
  <si>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</si>
  <si>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</si>
  <si>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</si>
  <si>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</si>
  <si>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</si>
  <si>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</si>
  <si>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</si>
  <si>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</si>
  <si>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</si>
  <si>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</si>
  <si>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</si>
  <si>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</si>
  <si>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</si>
  <si>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</si>
  <si>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</si>
  <si>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</si>
  <si>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</si>
  <si>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</si>
  <si>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</si>
  <si>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</si>
  <si>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</si>
  <si>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</si>
  <si>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</si>
  <si>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</si>
  <si>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</si>
  <si>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</si>
  <si>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</si>
  <si>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</si>
  <si>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</si>
  <si>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</si>
  <si>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</si>
  <si>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</si>
  <si>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</si>
  <si>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</si>
  <si>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</si>
  <si>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</si>
  <si>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</si>
  <si>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</si>
  <si>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</si>
  <si>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</si>
  <si>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</si>
  <si>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</si>
  <si>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</si>
  <si>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</si>
  <si>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</si>
  <si>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</si>
  <si>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</si>
  <si>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</si>
  <si>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</si>
  <si>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</si>
  <si>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</si>
  <si>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</si>
  <si>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</si>
  <si>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</si>
  <si>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</si>
  <si>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</si>
  <si>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</si>
  <si>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</si>
  <si>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</si>
  <si>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</si>
  <si>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</si>
  <si>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</si>
  <si>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</si>
  <si>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</si>
  <si>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</si>
  <si>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</si>
  <si>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</si>
  <si>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</si>
  <si>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</si>
  <si>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</si>
  <si>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</si>
  <si>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</si>
  <si>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</si>
  <si>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</si>
  <si>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</si>
  <si>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</si>
  <si>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</si>
  <si>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</si>
  <si>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</si>
  <si>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</si>
  <si>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</si>
  <si>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</si>
  <si>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</si>
  <si>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</si>
  <si>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</si>
  <si>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</si>
  <si>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</si>
  <si>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</si>
  <si>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</si>
  <si>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</si>
  <si>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</si>
  <si>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</si>
  <si>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</si>
  <si>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</si>
  <si>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</si>
  <si>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</si>
  <si>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</si>
  <si>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</si>
  <si>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</si>
  <si>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</si>
  <si>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</si>
  <si>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</si>
  <si>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</si>
  <si>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</si>
  <si>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</si>
  <si>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</si>
  <si>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</si>
  <si>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</si>
  <si>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</si>
  <si>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</si>
  <si>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</si>
  <si>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</si>
  <si>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</si>
  <si>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</si>
  <si>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</si>
  <si>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</si>
  <si>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</si>
  <si>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</si>
  <si>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</si>
  <si>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</si>
  <si>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</si>
  <si>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</si>
  <si>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</si>
  <si>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</si>
  <si>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</si>
  <si>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</si>
  <si>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</si>
  <si>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</si>
  <si>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</si>
  <si>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</si>
  <si>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</si>
  <si>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</si>
  <si>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</si>
  <si>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</si>
  <si>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</si>
  <si>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</si>
  <si>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</si>
  <si>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</si>
  <si>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</si>
  <si>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</si>
  <si>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</si>
  <si>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</si>
  <si>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</si>
  <si>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</si>
  <si>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</si>
  <si>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</si>
  <si>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</si>
  <si>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</si>
  <si>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</si>
  <si>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</si>
  <si>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</si>
  <si>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</si>
  <si>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</si>
  <si>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</si>
  <si>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</si>
  <si>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</si>
  <si>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</si>
  <si>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</si>
  <si>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</si>
  <si>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</si>
  <si>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</si>
  <si>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</si>
  <si>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</si>
  <si>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</si>
  <si>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</si>
  <si>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</si>
  <si>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</si>
  <si>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</si>
  <si>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</si>
  <si>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</si>
  <si>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</si>
  <si>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</si>
  <si>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</si>
  <si>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</si>
  <si>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</si>
  <si>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</si>
  <si>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</si>
  <si>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</si>
  <si>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</si>
  <si>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</si>
  <si>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</si>
  <si>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</si>
  <si>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</si>
  <si>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</si>
  <si>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</si>
  <si>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</si>
  <si>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</si>
  <si>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</si>
  <si>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</si>
  <si>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</si>
  <si>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</si>
  <si>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</si>
  <si>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</si>
  <si>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</si>
  <si>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</si>
  <si>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</si>
  <si>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</si>
  <si>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</si>
  <si>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</si>
  <si>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</si>
  <si>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</si>
  <si>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</si>
  <si>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</si>
  <si>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</si>
  <si>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</si>
  <si>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</si>
  <si>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</si>
  <si>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</si>
  <si>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</si>
  <si>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</si>
  <si>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</si>
  <si>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</si>
  <si>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</si>
  <si>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</si>
  <si>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</si>
  <si>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</si>
  <si>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</si>
  <si>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</si>
  <si>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</si>
  <si>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</si>
  <si>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</si>
  <si>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</si>
  <si>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</si>
  <si>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</si>
  <si>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</si>
  <si>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</si>
  <si>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</si>
  <si>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</si>
  <si>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</si>
  <si>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</si>
  <si>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</si>
  <si>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</si>
  <si>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</si>
  <si>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</si>
  <si>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</si>
  <si>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</si>
  <si>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</si>
  <si>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</si>
  <si>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</si>
  <si>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</si>
  <si>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</si>
  <si>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</si>
  <si>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</si>
  <si>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</si>
  <si>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</si>
  <si>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</si>
  <si>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</si>
  <si>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</si>
  <si>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</si>
  <si>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</si>
  <si>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</si>
  <si>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</si>
  <si>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</si>
  <si>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</si>
  <si>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</si>
  <si>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</si>
  <si>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</si>
  <si>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</si>
  <si>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</si>
  <si>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</si>
  <si>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</si>
  <si>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</si>
  <si>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</si>
  <si>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</si>
  <si>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</si>
  <si>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</si>
  <si>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</si>
  <si>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</si>
  <si>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</si>
  <si>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</si>
  <si>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</si>
  <si>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</si>
  <si>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</si>
  <si>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</si>
  <si>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</si>
  <si>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</si>
  <si>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</si>
  <si>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</si>
  <si>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</si>
  <si>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</si>
  <si>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</si>
  <si>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</si>
  <si>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</si>
  <si>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</si>
  <si>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</si>
  <si>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</si>
  <si>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</si>
  <si>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</si>
  <si>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</si>
  <si>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</si>
  <si>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</si>
  <si>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</si>
  <si>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</si>
  <si>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</si>
  <si>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</si>
  <si>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</si>
  <si>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</si>
  <si>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</si>
  <si>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</si>
  <si>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</si>
  <si>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</si>
  <si>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</si>
  <si>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</si>
  <si>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</si>
  <si>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</si>
  <si>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</si>
  <si>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</si>
  <si>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</si>
  <si>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</si>
  <si>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</si>
  <si>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</si>
  <si>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</si>
  <si>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</si>
  <si>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</si>
  <si>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</si>
  <si>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</si>
  <si>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</si>
  <si>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</si>
  <si>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</si>
  <si>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</si>
  <si>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</si>
  <si>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</si>
  <si>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</si>
  <si>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</si>
  <si>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</si>
  <si>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</si>
  <si>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</si>
  <si>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</si>
  <si>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</si>
  <si>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</si>
  <si>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</si>
  <si>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</si>
  <si>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</si>
  <si>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</si>
  <si>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</si>
  <si>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</si>
  <si>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</si>
  <si>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</si>
  <si>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</si>
  <si>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</si>
  <si>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</si>
  <si>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</si>
  <si>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</si>
  <si>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</si>
  <si>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</si>
  <si>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</si>
  <si>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</si>
  <si>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</si>
  <si>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</si>
  <si>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</si>
  <si>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</si>
  <si>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</si>
  <si>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</si>
  <si>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</si>
  <si>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</si>
  <si>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</si>
  <si>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</si>
  <si>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</si>
  <si>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</si>
  <si>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</si>
  <si>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</si>
  <si>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</si>
  <si>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</si>
  <si>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</si>
  <si>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</si>
  <si>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</si>
  <si>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</si>
  <si>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</si>
  <si>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</si>
  <si>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</si>
  <si>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</si>
  <si>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</si>
  <si>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</si>
  <si>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</si>
  <si>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</si>
  <si>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</si>
  <si>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</si>
  <si>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</si>
  <si>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</si>
  <si>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</si>
  <si>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</si>
  <si>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</si>
  <si>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</si>
  <si>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</si>
  <si>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</si>
  <si>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</si>
  <si>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</si>
  <si>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</si>
  <si>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</si>
  <si>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</si>
  <si>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</si>
  <si>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</si>
  <si>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</si>
  <si>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</si>
  <si>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</si>
  <si>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</si>
  <si>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</si>
  <si>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</si>
  <si>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</si>
  <si>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</si>
  <si>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</si>
  <si>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</si>
  <si>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</si>
  <si>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</si>
  <si>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</si>
  <si>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</si>
  <si>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</si>
  <si>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</si>
  <si>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</si>
  <si>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</si>
  <si>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</si>
  <si>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</si>
  <si>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</si>
  <si>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</si>
  <si>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</si>
  <si>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</si>
  <si>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</si>
  <si>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</si>
  <si>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</si>
  <si>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</si>
  <si>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</si>
  <si>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</si>
  <si>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</si>
  <si>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</si>
  <si>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</si>
  <si>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</si>
  <si>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</si>
  <si>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</si>
  <si>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</si>
  <si>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</si>
  <si>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</si>
  <si>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</si>
  <si>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</si>
  <si>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</si>
  <si>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</si>
  <si>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</si>
  <si>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</si>
  <si>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</si>
  <si>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</si>
  <si>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</si>
  <si>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</si>
  <si>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</si>
  <si>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</si>
  <si>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</si>
  <si>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</si>
  <si>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</si>
  <si>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</si>
  <si>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</si>
  <si>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</si>
  <si>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</si>
  <si>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</si>
  <si>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</si>
  <si>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</si>
  <si>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</si>
  <si>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</si>
  <si>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</si>
  <si>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</si>
  <si>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</si>
  <si>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</si>
  <si>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</si>
  <si>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</si>
  <si>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</si>
  <si>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</si>
  <si>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</si>
  <si>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</si>
  <si>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</si>
  <si>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</si>
  <si>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</si>
  <si>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</si>
  <si>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</si>
  <si>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</si>
  <si>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</si>
  <si>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</si>
  <si>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</si>
  <si>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</si>
  <si>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</si>
  <si>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</si>
  <si>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</si>
  <si>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</si>
  <si>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</si>
  <si>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</si>
  <si>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</si>
  <si>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</si>
  <si>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</si>
  <si>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</si>
  <si>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</si>
  <si>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</si>
  <si>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</si>
  <si>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</si>
  <si>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</si>
  <si>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</si>
  <si>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</si>
  <si>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</si>
  <si>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</si>
  <si>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</si>
  <si>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</si>
  <si>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</si>
  <si>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</si>
  <si>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</si>
  <si>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</si>
  <si>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</si>
  <si>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</si>
  <si>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</si>
  <si>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</si>
  <si>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</si>
  <si>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</si>
  <si>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</si>
  <si>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</si>
  <si>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</si>
  <si>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</si>
  <si>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</si>
  <si>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</si>
  <si>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</si>
  <si>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</si>
  <si>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</si>
  <si>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</si>
  <si>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</si>
  <si>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</si>
  <si>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</si>
  <si>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</si>
  <si>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</si>
  <si>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</si>
  <si>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</si>
  <si>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</si>
  <si>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</si>
  <si>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</si>
  <si>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</si>
  <si>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</si>
  <si>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</si>
  <si>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</si>
  <si>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</si>
  <si>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</si>
  <si>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</si>
  <si>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</si>
  <si>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</si>
  <si>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</si>
  <si>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</si>
  <si>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</si>
  <si>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</si>
  <si>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</si>
  <si>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</si>
  <si>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</si>
  <si>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</si>
  <si>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</si>
  <si>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</si>
  <si>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</si>
  <si>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</si>
  <si>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</si>
  <si>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</si>
  <si>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</si>
  <si>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</si>
  <si>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</si>
  <si>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</si>
  <si>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</si>
  <si>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</si>
  <si>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</si>
  <si>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</si>
  <si>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</si>
  <si>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</si>
  <si>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</si>
  <si>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</si>
  <si>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</si>
  <si>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</si>
  <si>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</si>
  <si>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</si>
  <si>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</si>
  <si>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</si>
  <si>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</si>
  <si>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</si>
  <si>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</si>
  <si>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</si>
  <si>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</si>
  <si>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</si>
  <si>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</si>
  <si>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</si>
  <si>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</si>
  <si>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</si>
  <si>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</si>
  <si>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</si>
  <si>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</si>
  <si>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</si>
  <si>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</si>
  <si>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</si>
  <si>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</si>
  <si>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</si>
  <si>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</si>
  <si>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</si>
  <si>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</si>
  <si>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</si>
  <si>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</si>
  <si>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</si>
  <si>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</si>
  <si>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</si>
  <si>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</si>
  <si>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</si>
  <si>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</si>
  <si>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</si>
  <si>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</si>
  <si>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</si>
  <si>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</si>
  <si>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</si>
  <si>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</si>
  <si>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</si>
  <si>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</si>
  <si>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</si>
  <si>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</si>
  <si>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</si>
  <si>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</si>
  <si>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</si>
  <si>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</si>
  <si>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</si>
  <si>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</si>
  <si>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</si>
  <si>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</si>
  <si>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</si>
  <si>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</si>
  <si>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</si>
  <si>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</si>
  <si>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</si>
  <si>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</si>
  <si>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</si>
  <si>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</si>
  <si>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</si>
  <si>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</si>
  <si>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</si>
  <si>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</si>
  <si>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</si>
  <si>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</si>
  <si>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</si>
  <si>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</si>
  <si>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</si>
  <si>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</si>
  <si>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</si>
  <si>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</si>
  <si>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</si>
  <si>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</si>
  <si>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</si>
  <si>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</si>
  <si>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</si>
  <si>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</si>
  <si>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</si>
  <si>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</si>
  <si>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</si>
  <si>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</si>
  <si>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</si>
  <si>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</si>
  <si>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</si>
  <si>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</si>
  <si>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</si>
  <si>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</si>
  <si>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</si>
  <si>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</si>
  <si>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</si>
  <si>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</si>
  <si>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</si>
  <si>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</si>
  <si>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</si>
  <si>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</si>
  <si>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</si>
  <si>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</si>
  <si>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</si>
  <si>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</si>
  <si>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</si>
  <si>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</si>
  <si>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</si>
  <si>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</si>
  <si>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</si>
  <si>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</si>
  <si>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</si>
  <si>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</si>
  <si>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</si>
  <si>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</si>
  <si>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</si>
  <si>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</si>
  <si>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</si>
  <si>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</si>
  <si>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</si>
  <si>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</si>
  <si>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</si>
  <si>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</si>
  <si>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</si>
  <si>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</si>
  <si>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</si>
  <si>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</si>
  <si>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</si>
  <si>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</si>
  <si>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</si>
  <si>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</si>
  <si>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</si>
  <si>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</si>
  <si>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</si>
  <si>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</si>
  <si>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</si>
  <si>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</si>
  <si>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</si>
  <si>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</si>
  <si>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</si>
  <si>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</si>
  <si>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</si>
  <si>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</si>
  <si>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</si>
  <si>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</si>
  <si>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</si>
  <si>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</si>
  <si>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</si>
  <si>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</si>
  <si>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</si>
  <si>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</si>
  <si>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</si>
  <si>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</si>
  <si>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</si>
  <si>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</si>
  <si>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</si>
  <si>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</si>
  <si>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</si>
  <si>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</si>
  <si>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</si>
  <si>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</si>
  <si>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</si>
  <si>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</si>
  <si>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</si>
  <si>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</si>
  <si>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</si>
  <si>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</si>
  <si>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</si>
  <si>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</si>
  <si>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</si>
  <si>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</si>
  <si>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</si>
  <si>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</si>
  <si>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</si>
  <si>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</si>
  <si>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</si>
  <si>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</si>
  <si>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</si>
  <si>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</si>
  <si>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</si>
  <si>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</si>
  <si>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</si>
  <si>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</si>
  <si>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</si>
  <si>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</si>
  <si>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</si>
  <si>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</si>
  <si>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</si>
  <si>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</si>
  <si>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</si>
  <si>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</si>
  <si>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</si>
  <si>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</si>
  <si>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</si>
  <si>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</si>
  <si>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</si>
  <si>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</si>
  <si>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</si>
  <si>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</si>
  <si>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</si>
  <si>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</si>
  <si>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</si>
  <si>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</si>
  <si>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</si>
  <si>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</si>
  <si>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</si>
  <si>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</si>
  <si>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</si>
  <si>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</si>
  <si>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</si>
  <si>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</si>
  <si>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</si>
  <si>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</si>
  <si>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</si>
  <si>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</si>
  <si>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</si>
  <si>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</si>
  <si>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</si>
  <si>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</si>
  <si>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</si>
  <si>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</si>
  <si>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</si>
  <si>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</si>
  <si>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</si>
  <si>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</si>
  <si>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</si>
  <si>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</si>
  <si>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</si>
  <si>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</si>
  <si>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</si>
  <si>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</si>
  <si>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</si>
  <si>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</si>
  <si>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</si>
  <si>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</si>
  <si>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</si>
  <si>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</si>
  <si>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</si>
  <si>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</si>
  <si>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</si>
  <si>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</si>
  <si>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</si>
  <si>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</si>
  <si>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</si>
  <si>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</si>
  <si>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</si>
  <si>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</si>
  <si>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</si>
  <si>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</si>
  <si>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</si>
  <si>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</si>
  <si>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</si>
  <si>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</si>
  <si>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</si>
  <si>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</si>
  <si>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</si>
  <si>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</si>
  <si>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</si>
  <si>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</si>
  <si>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</si>
  <si>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</si>
  <si>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</si>
  <si>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</si>
  <si>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</si>
  <si>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</si>
  <si>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</si>
  <si>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</si>
  <si>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</si>
  <si>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</si>
  <si>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</si>
  <si>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</si>
  <si>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</si>
  <si>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</si>
  <si>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</si>
  <si>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</si>
  <si>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</si>
  <si>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</si>
  <si>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</si>
  <si>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</si>
  <si>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</si>
  <si>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</si>
  <si>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</si>
  <si>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</si>
  <si>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</si>
  <si>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</si>
  <si>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</si>
  <si>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</si>
  <si>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</si>
  <si>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</si>
  <si>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</si>
  <si>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</si>
  <si>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</si>
  <si>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</si>
  <si>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</si>
  <si>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</si>
  <si>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</si>
  <si>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</si>
  <si>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</si>
  <si>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</si>
  <si>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</si>
  <si>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</si>
  <si>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</si>
  <si>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</si>
  <si>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</si>
  <si>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</si>
  <si>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</si>
  <si>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</si>
  <si>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</si>
  <si>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</si>
  <si>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</si>
  <si>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</si>
  <si>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</si>
  <si>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</si>
  <si>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</si>
  <si>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</si>
  <si>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</si>
  <si>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</si>
  <si>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</si>
  <si>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</si>
  <si>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</si>
  <si>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</si>
  <si>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</si>
  <si>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</si>
  <si>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</si>
  <si>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</si>
  <si>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</si>
  <si>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</si>
  <si>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</si>
  <si>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</si>
  <si>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</si>
  <si>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</si>
  <si>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</si>
  <si>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</si>
  <si>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</si>
  <si>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</si>
  <si>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</si>
  <si>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</si>
  <si>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</si>
  <si>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</si>
  <si>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</si>
  <si>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</si>
  <si>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</si>
  <si>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</si>
  <si>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</si>
  <si>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</si>
  <si>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</si>
  <si>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</si>
  <si>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</si>
  <si>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</si>
  <si>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</si>
  <si>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</si>
  <si>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</si>
  <si>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</si>
  <si>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</si>
  <si>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</si>
  <si>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</si>
  <si>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</si>
  <si>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</si>
  <si>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</si>
  <si>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</si>
  <si>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</si>
  <si>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</si>
  <si>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</si>
  <si>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</si>
  <si>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</si>
  <si>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</si>
  <si>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</si>
  <si>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</si>
  <si>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</si>
  <si>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</si>
  <si>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</si>
  <si>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</si>
  <si>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</si>
  <si>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</si>
  <si>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</si>
  <si>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</si>
  <si>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</si>
  <si>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</si>
  <si>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</si>
  <si>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</si>
  <si>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</si>
  <si>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</si>
  <si>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</si>
  <si>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</si>
  <si>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</si>
  <si>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</si>
  <si>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</si>
  <si>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</si>
  <si>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</si>
  <si>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</si>
  <si>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</si>
  <si>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</si>
  <si>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</si>
  <si>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</si>
  <si>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</si>
  <si>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</si>
  <si>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</si>
  <si>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</si>
  <si>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</si>
  <si>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</si>
  <si>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</si>
  <si>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</si>
  <si>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</si>
  <si>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</si>
  <si>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</si>
  <si>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</si>
  <si>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</si>
  <si>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</si>
  <si>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</si>
  <si>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</si>
  <si>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</si>
  <si>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</si>
  <si>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</si>
  <si>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</si>
  <si>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</si>
  <si>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</si>
  <si>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</si>
  <si>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</si>
  <si>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</si>
  <si>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</si>
  <si>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</si>
  <si>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</si>
  <si>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</si>
  <si>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</si>
  <si>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</si>
  <si>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</si>
  <si>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</si>
  <si>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</si>
  <si>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</si>
  <si>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</si>
  <si>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</si>
  <si>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</si>
  <si>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</si>
  <si>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</si>
  <si>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</si>
  <si>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</si>
  <si>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</si>
  <si>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</si>
  <si>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</si>
  <si>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</si>
  <si>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</si>
  <si>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</si>
  <si>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</si>
  <si>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</si>
  <si>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</si>
  <si>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</si>
  <si>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</si>
  <si>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</si>
  <si>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</si>
  <si>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</si>
  <si>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</si>
  <si>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</si>
  <si>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</si>
  <si>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</si>
  <si>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</si>
  <si>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</si>
  <si>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</si>
  <si>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</si>
  <si>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</si>
  <si>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</si>
  <si>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</si>
  <si>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</si>
  <si>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</si>
  <si>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</si>
  <si>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</si>
  <si>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</si>
  <si>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</si>
  <si>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</si>
  <si>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</si>
  <si>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</si>
  <si>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</si>
  <si>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</si>
  <si>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</si>
  <si>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</si>
  <si>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</si>
  <si>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</si>
  <si>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</si>
  <si>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</si>
  <si>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</si>
  <si>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</si>
  <si>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</si>
  <si>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</si>
  <si>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</si>
  <si>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</si>
  <si>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</si>
  <si>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</si>
  <si>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</si>
  <si>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</si>
  <si>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</si>
  <si>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</si>
  <si>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</si>
  <si>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</si>
  <si>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</si>
  <si>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</si>
  <si>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</si>
  <si>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</si>
  <si>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</si>
  <si>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</si>
  <si>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</si>
  <si>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</si>
  <si>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</si>
  <si>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</si>
  <si>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</si>
  <si>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</si>
  <si>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</si>
  <si>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</si>
  <si>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</si>
  <si>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</si>
  <si>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</si>
  <si>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</si>
  <si>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</si>
  <si>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</si>
  <si>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</si>
  <si>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</si>
  <si>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</si>
  <si>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</si>
  <si>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</si>
  <si>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</si>
  <si>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</si>
  <si>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</si>
  <si>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</si>
  <si>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</si>
  <si>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</si>
  <si>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</si>
  <si>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</si>
  <si>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</si>
  <si>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</si>
  <si>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</si>
  <si>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</si>
  <si>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</si>
  <si>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</si>
  <si>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</si>
  <si>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</si>
  <si>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</si>
  <si>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</si>
  <si>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</si>
  <si>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</si>
  <si>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</si>
  <si>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</si>
  <si>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</si>
  <si>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</si>
  <si>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</si>
  <si>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</si>
  <si>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</si>
  <si>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</si>
  <si>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</si>
  <si>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</si>
  <si>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</si>
  <si>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</si>
  <si>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</si>
  <si>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</si>
  <si>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</si>
  <si>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</si>
  <si>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</si>
  <si>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</si>
  <si>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</si>
  <si>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</si>
  <si>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</si>
  <si>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</si>
  <si>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</si>
  <si>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</si>
  <si>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</si>
  <si>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</si>
  <si>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</si>
  <si>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</si>
  <si>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</si>
  <si>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</si>
  <si>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</si>
  <si>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</si>
  <si>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</si>
  <si>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</si>
  <si>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</si>
  <si>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</si>
  <si>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</si>
  <si>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</si>
  <si>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</si>
  <si>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</si>
  <si>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</si>
  <si>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</si>
  <si>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</si>
  <si>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</si>
  <si>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</si>
  <si>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</si>
  <si>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</si>
  <si>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</si>
  <si>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</si>
  <si>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</si>
  <si>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</si>
  <si>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</si>
  <si>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</si>
  <si>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</si>
  <si>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</si>
  <si>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</si>
  <si>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</si>
  <si>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</si>
  <si>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</si>
  <si>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</si>
  <si>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</si>
  <si>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</si>
  <si>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</si>
  <si>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</si>
  <si>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</si>
  <si>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</si>
  <si>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</si>
  <si>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</si>
  <si>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</si>
  <si>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</si>
  <si>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</si>
  <si>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</si>
  <si>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</si>
  <si>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</si>
  <si>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</si>
  <si>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</si>
  <si>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</si>
  <si>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</si>
  <si>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</si>
  <si>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</si>
  <si>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</si>
  <si>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</si>
  <si>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</si>
  <si>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</si>
  <si>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</si>
  <si>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</si>
  <si>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</si>
  <si>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</si>
  <si>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</si>
  <si>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</si>
  <si>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</si>
  <si>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</si>
  <si>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</si>
  <si>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</si>
  <si>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</si>
  <si>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</si>
  <si>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</si>
  <si>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</si>
  <si>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</si>
  <si>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</si>
  <si>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</si>
  <si>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</si>
  <si>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</si>
  <si>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</si>
  <si>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</si>
  <si>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</si>
  <si>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</si>
  <si>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</si>
  <si>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</si>
  <si>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</si>
  <si>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</si>
  <si>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</si>
  <si>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</si>
  <si>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</si>
  <si>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</si>
  <si>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</si>
  <si>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</si>
  <si>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</si>
  <si>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</si>
  <si>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</si>
  <si>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</si>
  <si>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</si>
  <si>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</si>
  <si>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</si>
  <si>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</si>
  <si>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</si>
  <si>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</si>
  <si>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</si>
  <si>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</si>
  <si>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</si>
  <si>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</si>
  <si>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</si>
  <si>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</si>
  <si>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</si>
  <si>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</si>
  <si>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</si>
  <si>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</si>
  <si>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</si>
  <si>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</si>
  <si>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</si>
  <si>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</si>
  <si>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</si>
  <si>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</si>
  <si>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</si>
  <si>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</si>
  <si>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</si>
  <si>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</si>
  <si>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</si>
  <si>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</si>
  <si>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</si>
  <si>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</si>
  <si>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</si>
  <si>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</si>
  <si>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</si>
  <si>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</si>
  <si>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</si>
  <si>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</si>
  <si>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</si>
  <si>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</si>
  <si>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</si>
  <si>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</si>
  <si>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</si>
  <si>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</si>
  <si>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</si>
  <si>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</si>
  <si>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</si>
  <si>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</si>
  <si>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</si>
  <si>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</si>
  <si>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</si>
  <si>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</si>
  <si>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</si>
  <si>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</si>
  <si>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</si>
  <si>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</si>
  <si>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</si>
  <si>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</si>
  <si>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</si>
  <si>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</si>
  <si>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</si>
  <si>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</si>
  <si>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</si>
  <si>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</si>
  <si>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</si>
  <si>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</si>
  <si>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</si>
  <si>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</si>
  <si>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</si>
  <si>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</si>
  <si>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</si>
  <si>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</si>
  <si>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</si>
  <si>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</si>
  <si>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</si>
  <si>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</si>
  <si>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</si>
  <si>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</si>
  <si>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</si>
  <si>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</si>
  <si>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</si>
  <si>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</si>
  <si>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</si>
  <si>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</si>
  <si>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</si>
  <si>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</si>
  <si>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</si>
  <si>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</si>
  <si>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</si>
  <si>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</si>
  <si>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</si>
  <si>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</si>
  <si>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</si>
  <si>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</si>
  <si>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</si>
  <si>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</si>
  <si>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</si>
  <si>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</si>
  <si>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</si>
  <si>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</si>
  <si>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</si>
  <si>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</si>
  <si>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</si>
  <si>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</si>
  <si>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</si>
  <si>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</si>
  <si>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</si>
  <si>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</si>
  <si>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</si>
  <si>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</si>
  <si>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</si>
  <si>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</si>
  <si>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</si>
  <si>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</si>
  <si>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</si>
  <si>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</si>
  <si>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</si>
  <si>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</si>
  <si>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</si>
  <si>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</si>
  <si>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</si>
  <si>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</si>
  <si>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</si>
  <si>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</si>
  <si>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</si>
  <si>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</si>
  <si>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</si>
  <si>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</si>
  <si>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</si>
  <si>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</si>
  <si>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</si>
  <si>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</si>
  <si>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</si>
  <si>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</si>
  <si>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</si>
  <si>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</si>
  <si>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</si>
  <si>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</si>
  <si>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</si>
  <si>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</si>
  <si>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</si>
  <si>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</si>
  <si>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</si>
  <si>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</si>
  <si>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</si>
  <si>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</si>
  <si>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</si>
  <si>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</si>
  <si>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</si>
  <si>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</si>
  <si>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</si>
  <si>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</si>
  <si>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</si>
  <si>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</si>
  <si>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</si>
  <si>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</si>
  <si>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</si>
  <si>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</si>
  <si>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</si>
  <si>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</si>
  <si>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</si>
  <si>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</si>
  <si>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</si>
  <si>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</si>
  <si>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</si>
  <si>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</si>
  <si>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</si>
  <si>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</si>
  <si>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</si>
  <si>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</si>
  <si>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</si>
  <si>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</si>
  <si>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</si>
  <si>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</si>
  <si>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</si>
  <si>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</si>
  <si>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</si>
  <si>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</si>
  <si>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</si>
  <si>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</si>
  <si>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</si>
  <si>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</si>
  <si>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</si>
  <si>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</si>
  <si>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</si>
  <si>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</si>
  <si>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</si>
  <si>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</si>
  <si>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</si>
  <si>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</si>
  <si>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</si>
  <si>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</si>
  <si>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</si>
  <si>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</si>
  <si>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</si>
  <si>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</si>
  <si>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</si>
  <si>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</si>
  <si>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</si>
  <si>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</si>
  <si>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</si>
  <si>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</si>
  <si>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</si>
  <si>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</si>
  <si>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</si>
  <si>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</si>
  <si>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</si>
  <si>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</si>
  <si>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</si>
  <si>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</si>
  <si>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</si>
  <si>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</si>
  <si>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</si>
  <si>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</si>
  <si>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</si>
  <si>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</si>
  <si>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</si>
  <si>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</si>
  <si>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</si>
  <si>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</si>
  <si>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</si>
  <si>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</si>
  <si>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</si>
  <si>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</si>
  <si>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</si>
  <si>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</si>
  <si>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</si>
  <si>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</si>
  <si>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</si>
  <si>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</si>
  <si>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</si>
  <si>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</si>
  <si>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</si>
  <si>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</si>
  <si>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</si>
  <si>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</si>
  <si>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</si>
  <si>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</si>
  <si>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</si>
  <si>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</si>
  <si>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</si>
  <si>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</si>
  <si>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</si>
  <si>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</si>
  <si>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</si>
  <si>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</si>
  <si>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</si>
  <si>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</si>
  <si>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</si>
  <si>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</si>
  <si>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</si>
  <si>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</si>
  <si>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</si>
  <si>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</si>
  <si>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</si>
  <si>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</si>
  <si>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</si>
  <si>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</si>
  <si>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</si>
  <si>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</si>
  <si>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</si>
  <si>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</si>
  <si>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</si>
  <si>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</si>
  <si>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</si>
  <si>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</si>
  <si>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</si>
  <si>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</si>
  <si>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</si>
  <si>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</si>
  <si>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</si>
  <si>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</si>
  <si>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</si>
  <si>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</si>
  <si>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</si>
  <si>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</si>
  <si>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</si>
  <si>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</si>
  <si>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</si>
  <si>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</si>
  <si>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</si>
  <si>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</si>
  <si>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</si>
  <si>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</si>
  <si>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</si>
  <si>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</si>
  <si>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</si>
  <si>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</si>
  <si>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</si>
  <si>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</si>
  <si>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</si>
  <si>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</si>
  <si>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</si>
  <si>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</si>
  <si>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</si>
  <si>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</si>
  <si>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</si>
  <si>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</si>
  <si>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</si>
  <si>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</si>
  <si>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</si>
  <si>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</si>
  <si>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</si>
  <si>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</si>
  <si>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</si>
  <si>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</si>
  <si>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</si>
  <si>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</si>
  <si>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</si>
  <si>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</si>
  <si>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</si>
  <si>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</si>
  <si>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</si>
  <si>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</si>
  <si>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</si>
  <si>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</si>
  <si>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</si>
  <si>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</si>
  <si>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</si>
  <si>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</si>
  <si>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</si>
  <si>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</si>
  <si>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</si>
  <si>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</si>
  <si>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</si>
  <si>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</si>
  <si>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</si>
  <si>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</si>
  <si>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</si>
  <si>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</si>
  <si>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</si>
  <si>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</si>
  <si>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</si>
  <si>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</si>
  <si>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</si>
  <si>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</si>
  <si>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</si>
  <si>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</si>
  <si>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</si>
  <si>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</si>
  <si>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</si>
  <si>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</si>
  <si>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</si>
  <si>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</si>
  <si>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</si>
  <si>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</si>
  <si>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</si>
  <si>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</si>
  <si>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</si>
  <si>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</si>
  <si>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</si>
  <si>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</si>
  <si>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</si>
  <si>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</si>
  <si>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</si>
  <si>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</si>
  <si>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</si>
  <si>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</si>
  <si>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</si>
  <si>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</si>
  <si>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</si>
  <si>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</si>
  <si>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</si>
  <si>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</si>
  <si>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</si>
  <si>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</si>
  <si>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</si>
  <si>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</si>
  <si>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</si>
  <si>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</si>
  <si>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</si>
  <si>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</si>
  <si>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</si>
  <si>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</si>
  <si>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</si>
  <si>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</si>
  <si>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</si>
  <si>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</si>
  <si>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</si>
  <si>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</si>
  <si>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</si>
  <si>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</si>
  <si>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</si>
  <si>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</si>
  <si>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</si>
  <si>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</si>
  <si>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</si>
  <si>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</si>
  <si>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</si>
  <si>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</si>
  <si>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</si>
  <si>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</si>
  <si>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</si>
  <si>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</si>
  <si>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</si>
  <si>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</si>
  <si>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</si>
  <si>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</si>
  <si>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</si>
  <si>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</si>
  <si>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</si>
  <si>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</si>
  <si>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</si>
  <si>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</si>
  <si>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</si>
  <si>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</si>
  <si>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</si>
  <si>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</si>
  <si>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</si>
  <si>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</si>
  <si>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</si>
  <si>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</si>
  <si>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</si>
  <si>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</si>
  <si>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</si>
  <si>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</si>
  <si>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</si>
  <si>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</si>
  <si>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</si>
  <si>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</si>
  <si>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</si>
  <si>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</si>
  <si>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</si>
  <si>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</si>
  <si>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</si>
  <si>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</si>
  <si>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</si>
  <si>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</si>
  <si>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</si>
  <si>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</si>
  <si>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</si>
  <si>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</si>
  <si>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</si>
  <si>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</si>
  <si>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</si>
  <si>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</si>
  <si>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</si>
  <si>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</si>
  <si>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</si>
  <si>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</si>
  <si>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</si>
  <si>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</si>
  <si>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</si>
  <si>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</si>
  <si>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</si>
  <si>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</si>
  <si>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</si>
  <si>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</si>
  <si>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</si>
  <si>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</si>
  <si>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</si>
  <si>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</si>
  <si>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</si>
  <si>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</si>
  <si>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</si>
  <si>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</si>
  <si>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</si>
  <si>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</si>
  <si>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</si>
  <si>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</si>
  <si>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</si>
  <si>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</si>
  <si>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</si>
  <si>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</si>
  <si>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</si>
  <si>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</si>
  <si>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</si>
  <si>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</si>
  <si>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</si>
  <si>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</si>
  <si>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</si>
  <si>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</si>
  <si>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</si>
  <si>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</si>
  <si>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</si>
  <si>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</si>
  <si>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</si>
  <si>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</si>
  <si>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</si>
  <si>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</si>
  <si>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</si>
  <si>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</si>
  <si>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</si>
  <si>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</si>
  <si>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</si>
  <si>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</si>
  <si>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</si>
  <si>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</si>
  <si>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</si>
  <si>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</si>
  <si>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</si>
  <si>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</si>
  <si>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</si>
  <si>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</si>
  <si>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</si>
  <si>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</si>
  <si>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</si>
  <si>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</si>
  <si>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</si>
  <si>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</si>
  <si>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</si>
  <si>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</si>
  <si>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</si>
  <si>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</si>
  <si>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</si>
  <si>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</si>
  <si>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</si>
  <si>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</si>
  <si>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</si>
  <si>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</si>
  <si>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</si>
  <si>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</si>
  <si>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</si>
  <si>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</si>
  <si>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</si>
  <si>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</si>
  <si>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</si>
  <si>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</si>
  <si>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</si>
  <si>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</si>
  <si>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</si>
  <si>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</si>
  <si>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</si>
  <si>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</si>
  <si>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</si>
  <si>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</si>
  <si>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</si>
  <si>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</si>
  <si>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</si>
  <si>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</si>
  <si>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</si>
  <si>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</si>
  <si>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</si>
  <si>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</si>
  <si>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</si>
  <si>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</si>
  <si>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</si>
  <si>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</si>
  <si>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</si>
  <si>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</si>
  <si>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</si>
  <si>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</si>
  <si>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</si>
  <si>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</si>
  <si>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</si>
  <si>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</si>
  <si>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</si>
  <si>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</si>
  <si>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</si>
  <si>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</si>
  <si>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</si>
  <si>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</si>
  <si>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</si>
  <si>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</si>
  <si>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</si>
  <si>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</si>
  <si>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</si>
  <si>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</si>
  <si>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</si>
  <si>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</si>
  <si>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</si>
  <si>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</si>
  <si>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</si>
  <si>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</si>
  <si>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</si>
  <si>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</si>
  <si>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</si>
  <si>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</si>
  <si>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</si>
  <si>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</si>
  <si>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</si>
  <si>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</si>
  <si>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</si>
  <si>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</si>
  <si>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</si>
  <si>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</si>
  <si>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</si>
  <si>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</si>
  <si>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</si>
  <si>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</si>
  <si>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</si>
  <si>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</si>
  <si>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</si>
  <si>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</si>
  <si>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</si>
  <si>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</si>
  <si>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</si>
  <si>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</si>
  <si>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</si>
  <si>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</si>
  <si>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</si>
  <si>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</si>
  <si>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</si>
  <si>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</si>
  <si>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</si>
  <si>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</si>
  <si>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</si>
  <si>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</si>
  <si>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</si>
  <si>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</si>
  <si>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</si>
  <si>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</si>
  <si>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</si>
  <si>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</si>
  <si>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</si>
  <si>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</si>
  <si>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</si>
  <si>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</si>
  <si>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</si>
  <si>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</si>
  <si>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</si>
  <si>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</si>
  <si>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</si>
  <si>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</si>
  <si>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</si>
  <si>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</si>
  <si>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</si>
  <si>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</si>
  <si>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</si>
  <si>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</si>
  <si>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</si>
  <si>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</si>
  <si>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</si>
  <si>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</si>
  <si>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</si>
  <si>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</si>
  <si>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</si>
  <si>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</si>
  <si>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</si>
  <si>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</si>
  <si>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</si>
  <si>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</si>
  <si>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</si>
  <si>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</si>
  <si>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</si>
  <si>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</si>
  <si>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</si>
  <si>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</si>
  <si>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</si>
  <si>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</si>
  <si>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</si>
  <si>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</si>
  <si>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</si>
  <si>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</si>
  <si>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</si>
  <si>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</si>
  <si>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</si>
  <si>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</si>
  <si>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</si>
  <si>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</si>
  <si>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</si>
  <si>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</si>
  <si>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</si>
  <si>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</si>
  <si>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</si>
  <si>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</si>
  <si>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</si>
  <si>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</si>
  <si>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</si>
  <si>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</si>
  <si>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</si>
  <si>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</si>
  <si>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</si>
  <si>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</si>
  <si>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</si>
  <si>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</si>
  <si>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</si>
  <si>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</si>
  <si>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</si>
  <si>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</si>
  <si>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</si>
  <si>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</si>
  <si>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</si>
  <si>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</si>
  <si>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</si>
  <si>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</si>
  <si>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</si>
  <si>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</si>
  <si>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</si>
  <si>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</si>
  <si>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</si>
  <si>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</si>
  <si>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</si>
  <si>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</si>
  <si>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</si>
  <si>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</si>
  <si>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</si>
  <si>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</si>
  <si>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</si>
  <si>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</si>
  <si>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</si>
  <si>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</si>
  <si>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</si>
  <si>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</si>
  <si>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</si>
  <si>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</si>
  <si>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</si>
  <si>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</si>
  <si>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</si>
  <si>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</si>
  <si>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</si>
  <si>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</si>
  <si>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</si>
  <si>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</si>
  <si>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</si>
  <si>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</si>
  <si>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</si>
  <si>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</si>
  <si>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</si>
  <si>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</si>
  <si>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</si>
  <si>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</si>
  <si>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</si>
  <si>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</si>
  <si>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</si>
  <si>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</si>
  <si>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</si>
  <si>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</si>
  <si>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</si>
  <si>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</si>
  <si>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</si>
  <si>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</si>
  <si>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</si>
  <si>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</si>
  <si>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</si>
  <si>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</si>
  <si>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</si>
  <si>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</si>
  <si>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</si>
  <si>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</si>
  <si>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</si>
  <si>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</si>
  <si>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</si>
  <si>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</si>
  <si>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</si>
  <si>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</si>
  <si>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</si>
  <si>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</si>
  <si>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</si>
  <si>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</si>
  <si>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</si>
  <si>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</si>
  <si>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</si>
  <si>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</si>
  <si>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</si>
  <si>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</si>
  <si>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</si>
  <si>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</si>
  <si>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</si>
  <si>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</si>
  <si>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</si>
  <si>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</si>
  <si>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</si>
  <si>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</si>
  <si>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</si>
  <si>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</si>
  <si>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</si>
  <si>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</si>
  <si>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</si>
  <si>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</si>
  <si>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</si>
  <si>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</si>
  <si>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</si>
  <si>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</si>
  <si>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</si>
  <si>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</si>
  <si>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</si>
  <si>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</si>
  <si>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</si>
  <si>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</si>
  <si>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</si>
  <si>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</si>
  <si>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</si>
  <si>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</si>
  <si>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</si>
  <si>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</si>
  <si>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</si>
  <si>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</si>
  <si>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</si>
  <si>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</si>
  <si>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</si>
  <si>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</si>
  <si>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</si>
  <si>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</si>
  <si>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</si>
  <si>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</si>
  <si>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</si>
  <si>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</si>
  <si>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</si>
  <si>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</si>
  <si>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</si>
  <si>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</si>
  <si>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</si>
  <si>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</si>
  <si>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</si>
  <si>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</si>
  <si>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</si>
  <si>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</si>
  <si>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</si>
  <si>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</si>
  <si>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</si>
  <si>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</si>
  <si>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</si>
  <si>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</si>
  <si>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</si>
  <si>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</si>
  <si>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</si>
  <si>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</si>
  <si>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</si>
  <si>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</si>
  <si>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</si>
  <si>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</si>
  <si>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</si>
  <si>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</si>
  <si>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</si>
  <si>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</si>
  <si>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</si>
  <si>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</si>
  <si>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</si>
  <si>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</si>
  <si>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</si>
  <si>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</si>
  <si>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</si>
  <si>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</si>
  <si>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</si>
  <si>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</si>
  <si>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</si>
  <si>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</si>
  <si>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</si>
  <si>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</si>
  <si>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</si>
  <si>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</si>
  <si>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</si>
  <si>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</si>
  <si>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</si>
  <si>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</si>
  <si>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</si>
  <si>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</si>
  <si>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</si>
  <si>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</si>
  <si>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</si>
  <si>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</si>
  <si>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</si>
  <si>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</si>
  <si>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</si>
  <si>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</si>
  <si>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</si>
  <si>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</si>
  <si>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</si>
  <si>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</si>
  <si>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</si>
  <si>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</si>
  <si>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</si>
  <si>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</si>
  <si>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</si>
  <si>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</si>
  <si>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</si>
  <si>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</si>
  <si>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</si>
  <si>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</si>
  <si>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</si>
  <si>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</si>
  <si>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</si>
  <si>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</si>
  <si>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</si>
  <si>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</si>
  <si>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</si>
  <si>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</si>
  <si>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</si>
  <si>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</si>
  <si>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</si>
  <si>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</si>
  <si>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</si>
  <si>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</si>
  <si>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</si>
  <si>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</si>
  <si>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</si>
  <si>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</si>
  <si>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</si>
  <si>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</si>
  <si>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</si>
  <si>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</si>
  <si>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</si>
  <si>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</si>
  <si>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</si>
  <si>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</si>
  <si>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</si>
  <si>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</si>
  <si>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</si>
  <si>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</si>
  <si>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</si>
  <si>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</si>
  <si>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</si>
  <si>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</si>
  <si>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</si>
  <si>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</si>
  <si>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</si>
  <si>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</si>
  <si>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</si>
  <si>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</si>
  <si>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</si>
  <si>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</si>
  <si>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</si>
  <si>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</si>
  <si>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</si>
  <si>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</si>
  <si>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</si>
  <si>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</si>
  <si>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</si>
  <si>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</si>
  <si>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</si>
  <si>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</si>
  <si>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</si>
  <si>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</si>
  <si>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</si>
  <si>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</si>
  <si>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</si>
  <si>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</si>
  <si>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</si>
  <si>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</si>
  <si>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</si>
  <si>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</si>
  <si>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</si>
  <si>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</si>
  <si>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</si>
  <si>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</si>
  <si>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</si>
  <si>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</si>
  <si>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</si>
  <si>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</si>
  <si>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</si>
  <si>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</si>
  <si>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</si>
  <si>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</si>
  <si>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</si>
  <si>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</si>
  <si>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</si>
  <si>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</si>
  <si>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</si>
  <si>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</si>
  <si>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</si>
  <si>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</si>
  <si>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</si>
  <si>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</si>
  <si>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</si>
  <si>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</si>
  <si>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</si>
  <si>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</si>
  <si>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</si>
  <si>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</si>
  <si>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</si>
  <si>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</si>
  <si>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</si>
  <si>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</si>
  <si>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</si>
  <si>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</si>
  <si>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</si>
  <si>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</si>
  <si>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</si>
  <si>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</si>
  <si>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</si>
  <si>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</si>
  <si>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</si>
  <si>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</si>
  <si>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</si>
  <si>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</si>
  <si>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</si>
  <si>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</si>
  <si>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</si>
  <si>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</si>
  <si>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</si>
  <si>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</si>
  <si>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</si>
  <si>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</si>
  <si>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</si>
  <si>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</si>
  <si>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</si>
  <si>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</si>
  <si>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</si>
  <si>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</si>
  <si>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</si>
  <si>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</si>
  <si>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</si>
  <si>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</si>
  <si>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</si>
  <si>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</si>
  <si>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</si>
  <si>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</si>
  <si>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</si>
  <si>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</si>
  <si>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</si>
  <si>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</si>
  <si>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</si>
  <si>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</si>
  <si>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</si>
  <si>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</si>
  <si>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</si>
  <si>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</si>
  <si>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</si>
  <si>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</si>
  <si>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</si>
  <si>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</si>
  <si>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</si>
  <si>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</si>
  <si>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</si>
  <si>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</si>
  <si>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</si>
  <si>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</si>
  <si>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</si>
  <si>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</si>
  <si>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</si>
  <si>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</si>
  <si>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</si>
  <si>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</si>
  <si>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</si>
  <si>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</si>
  <si>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</si>
  <si>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</si>
  <si>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</si>
  <si>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</si>
  <si>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</si>
  <si>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</si>
  <si>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</si>
  <si>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</si>
  <si>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</si>
  <si>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</si>
  <si>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</si>
  <si>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</si>
  <si>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</si>
  <si>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</si>
  <si>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</si>
  <si>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</si>
  <si>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</si>
  <si>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</si>
  <si>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</si>
  <si>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</si>
  <si>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</si>
  <si>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</si>
  <si>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</si>
  <si>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</si>
  <si>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</si>
  <si>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</si>
  <si>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</si>
  <si>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</si>
  <si>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</si>
  <si>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</si>
  <si>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</si>
  <si>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</si>
  <si>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</si>
  <si>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</si>
  <si>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</si>
  <si>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</si>
  <si>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</si>
  <si>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</si>
  <si>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</si>
  <si>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</si>
  <si>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</si>
  <si>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</si>
  <si>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</si>
  <si>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</si>
  <si>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</si>
  <si>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</si>
  <si>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</si>
  <si>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</si>
  <si>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</si>
  <si>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</si>
  <si>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</si>
  <si>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</si>
  <si>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</si>
  <si>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</si>
  <si>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</si>
  <si>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</si>
  <si>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</si>
  <si>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</si>
  <si>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</si>
  <si>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</si>
  <si>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</si>
  <si>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</si>
  <si>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</si>
  <si>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</si>
  <si>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</si>
  <si>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</si>
  <si>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</si>
  <si>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</si>
  <si>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</si>
  <si>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</si>
  <si>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</si>
  <si>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</si>
  <si>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</si>
  <si>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</si>
  <si>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</si>
  <si>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</si>
  <si>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</si>
  <si>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</si>
  <si>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</si>
  <si>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</si>
  <si>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</si>
  <si>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</si>
  <si>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</si>
  <si>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</si>
  <si>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</si>
  <si>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</si>
  <si>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</si>
  <si>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</si>
  <si>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</si>
  <si>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</si>
  <si>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</si>
  <si>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</si>
  <si>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</si>
  <si>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</si>
  <si>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</si>
  <si>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</si>
  <si>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</si>
  <si>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</si>
  <si>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</si>
  <si>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</si>
  <si>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</si>
  <si>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</si>
  <si>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</si>
  <si>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</si>
  <si>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</si>
  <si>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</si>
  <si>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</si>
  <si>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</si>
  <si>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</si>
  <si>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</si>
  <si>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</si>
  <si>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</si>
  <si>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</si>
  <si>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</si>
  <si>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</si>
  <si>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</si>
  <si>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</si>
  <si>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</si>
  <si>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</si>
  <si>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</si>
  <si>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</si>
  <si>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</si>
  <si>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</si>
  <si>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</si>
  <si>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</si>
  <si>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</si>
  <si>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</si>
  <si>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</si>
  <si>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</si>
  <si>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</si>
  <si>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</si>
  <si>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</si>
  <si>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</si>
  <si>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</si>
  <si>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</si>
  <si>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</si>
  <si>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</si>
  <si>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</si>
  <si>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</si>
  <si>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</si>
  <si>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</si>
  <si>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</si>
  <si>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</si>
  <si>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</si>
  <si>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</si>
  <si>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</si>
  <si>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</si>
  <si>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</si>
  <si>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</si>
  <si>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</si>
  <si>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</si>
  <si>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</si>
  <si>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</si>
  <si>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</si>
  <si>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</si>
  <si>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</si>
  <si>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</si>
  <si>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</si>
  <si>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</si>
  <si>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</si>
  <si>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</si>
  <si>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</si>
  <si>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</si>
  <si>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</si>
  <si>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</si>
  <si>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</si>
  <si>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</si>
  <si>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</si>
  <si>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</si>
  <si>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</si>
  <si>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</si>
  <si>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</si>
  <si>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</si>
  <si>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</si>
  <si>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</si>
  <si>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</si>
  <si>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</si>
  <si>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</si>
  <si>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</si>
  <si>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</si>
  <si>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</si>
  <si>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</si>
  <si>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</si>
  <si>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</si>
  <si>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</si>
  <si>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</si>
  <si>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</si>
  <si>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</si>
  <si>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</si>
  <si>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</si>
  <si>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</si>
  <si>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</si>
  <si>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</si>
  <si>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</si>
  <si>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</si>
  <si>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</si>
  <si>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</si>
  <si>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</si>
  <si>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</si>
  <si>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</si>
  <si>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</si>
  <si>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</si>
  <si>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</si>
  <si>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</si>
  <si>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</si>
  <si>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</si>
  <si>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</si>
  <si>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</si>
  <si>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</si>
  <si>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</si>
  <si>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</si>
  <si>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</si>
  <si>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</si>
  <si>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</si>
  <si>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</si>
  <si>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</si>
  <si>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</si>
  <si>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</si>
  <si>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</si>
  <si>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</si>
  <si>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</si>
  <si>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</si>
  <si>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</si>
  <si>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</si>
  <si>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</si>
  <si>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</si>
  <si>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</si>
  <si>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</si>
  <si>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</si>
  <si>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</si>
  <si>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</si>
  <si>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</si>
  <si>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</si>
  <si>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</si>
  <si>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</si>
  <si>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</si>
  <si>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</si>
  <si>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</si>
  <si>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</si>
  <si>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</si>
  <si>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</si>
  <si>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</si>
  <si>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</si>
  <si>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</si>
  <si>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</si>
  <si>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</si>
  <si>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</si>
  <si>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</si>
  <si>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</si>
  <si>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</si>
  <si>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</si>
  <si>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</si>
  <si>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</si>
  <si>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</si>
  <si>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</si>
  <si>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</si>
  <si>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</si>
  <si>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</si>
  <si>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</si>
  <si>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</si>
  <si>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</si>
  <si>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</si>
  <si>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</si>
  <si>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</si>
  <si>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</si>
  <si>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</si>
  <si>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</si>
  <si>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</si>
  <si>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</si>
  <si>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</si>
  <si>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</si>
  <si>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</si>
  <si>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</si>
  <si>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</si>
  <si>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</si>
  <si>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</si>
  <si>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</si>
  <si>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</si>
  <si>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</si>
  <si>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</si>
  <si>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</si>
  <si>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</si>
  <si>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</si>
  <si>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</si>
  <si>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</si>
  <si>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</si>
  <si>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</si>
  <si>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</si>
  <si>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</si>
  <si>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</si>
  <si>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</si>
  <si>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</si>
  <si>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</si>
  <si>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</si>
  <si>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</si>
  <si>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</si>
  <si>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</si>
  <si>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</si>
  <si>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</si>
  <si>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</si>
  <si>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</si>
  <si>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</si>
  <si>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</si>
  <si>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</si>
  <si>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</si>
  <si>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</si>
  <si>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</si>
  <si>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</si>
  <si>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</si>
  <si>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</si>
  <si>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</si>
  <si>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</si>
  <si>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</si>
  <si>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</si>
  <si>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</si>
  <si>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</si>
  <si>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</si>
  <si>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</si>
  <si>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</si>
  <si>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</si>
  <si>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</si>
  <si>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</si>
  <si>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</si>
  <si>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</si>
  <si>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</si>
  <si>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</si>
  <si>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</si>
  <si>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</si>
  <si>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</si>
  <si>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</si>
  <si>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</si>
  <si>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</si>
  <si>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</si>
  <si>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</si>
  <si>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</si>
  <si>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</si>
  <si>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</si>
  <si>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</si>
  <si>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</si>
  <si>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</si>
  <si>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</si>
  <si>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</si>
  <si>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</si>
  <si>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</si>
  <si>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</si>
  <si>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</si>
  <si>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</si>
  <si>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</si>
  <si>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</si>
  <si>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</si>
  <si>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</si>
  <si>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</si>
  <si>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</si>
  <si>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</si>
  <si>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</si>
  <si>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</si>
  <si>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</si>
  <si>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</si>
  <si>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</si>
  <si>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</si>
  <si>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</si>
  <si>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</si>
  <si>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</si>
  <si>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</si>
  <si>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</si>
  <si>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</si>
  <si>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</si>
  <si>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</si>
  <si>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</si>
  <si>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</si>
  <si>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</si>
  <si>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</si>
  <si>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</si>
  <si>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</si>
  <si>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</si>
  <si>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</si>
  <si>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</si>
  <si>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</si>
  <si>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</si>
  <si>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</si>
  <si>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</si>
  <si>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</si>
  <si>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</si>
  <si>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</si>
  <si>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</si>
  <si>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</si>
  <si>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</si>
  <si>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</si>
  <si>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</si>
  <si>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</si>
  <si>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</si>
  <si>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</si>
  <si>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</si>
  <si>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</si>
  <si>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</si>
  <si>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</si>
  <si>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</si>
  <si>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</si>
  <si>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</si>
  <si>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</si>
  <si>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</si>
  <si>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</si>
  <si>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</si>
  <si>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</si>
  <si>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</si>
  <si>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</si>
  <si>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</si>
  <si>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</si>
  <si>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</si>
  <si>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</si>
  <si>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</si>
  <si>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</si>
  <si>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</si>
  <si>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</si>
  <si>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</si>
  <si>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</si>
  <si>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</si>
  <si>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</si>
  <si>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</si>
  <si>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</si>
  <si>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</si>
  <si>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</si>
  <si>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</si>
  <si>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</si>
  <si>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</si>
  <si>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</si>
  <si>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</si>
  <si>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</si>
  <si>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</si>
  <si>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</si>
  <si>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</si>
  <si>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</si>
  <si>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</si>
  <si>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</si>
  <si>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</si>
  <si>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</si>
  <si>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</si>
  <si>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</si>
  <si>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</si>
  <si>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</si>
  <si>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</si>
  <si>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</si>
  <si>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</si>
  <si>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</si>
  <si>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</si>
  <si>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</si>
  <si>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</si>
  <si>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</si>
  <si>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</si>
  <si>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</si>
  <si>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</si>
  <si>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</si>
  <si>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</si>
  <si>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</si>
  <si>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</si>
  <si>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</si>
  <si>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</si>
  <si>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</si>
  <si>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</si>
  <si>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</si>
  <si>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</si>
  <si>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</si>
  <si>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</si>
  <si>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</si>
  <si>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</si>
  <si>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</si>
  <si>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</si>
  <si>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</si>
  <si>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</si>
  <si>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</si>
  <si>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</si>
  <si>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</si>
  <si>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</si>
  <si>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</si>
  <si>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</si>
  <si>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</si>
  <si>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</si>
  <si>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</si>
  <si>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</si>
  <si>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</si>
  <si>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</si>
  <si>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</si>
  <si>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</si>
  <si>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</si>
  <si>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</si>
  <si>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</si>
  <si>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</si>
  <si>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</si>
  <si>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</si>
  <si>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</si>
  <si>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</si>
  <si>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</si>
  <si>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</si>
  <si>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</si>
  <si>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</si>
  <si>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</si>
  <si>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</si>
  <si>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</si>
  <si>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</si>
  <si>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</si>
  <si>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</si>
  <si>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</si>
  <si>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</si>
  <si>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</si>
  <si>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</si>
  <si>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</si>
  <si>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</si>
  <si>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</si>
  <si>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</si>
  <si>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</si>
  <si>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</si>
  <si>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</si>
  <si>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</si>
  <si>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</si>
  <si>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</si>
  <si>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</si>
  <si>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</si>
  <si>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</si>
  <si>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</si>
  <si>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</si>
  <si>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</si>
  <si>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</si>
  <si>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</si>
  <si>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</si>
  <si>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</si>
  <si>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</si>
  <si>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</si>
  <si>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</si>
  <si>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</si>
  <si>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</si>
  <si>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</si>
  <si>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</si>
  <si>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</si>
  <si>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</si>
  <si>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</si>
  <si>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</si>
  <si>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</si>
  <si>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</si>
  <si>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</si>
  <si>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</si>
  <si>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</si>
  <si>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</si>
  <si>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</si>
  <si>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</si>
  <si>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</si>
  <si>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</si>
  <si>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</si>
  <si>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</si>
  <si>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</si>
  <si>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</si>
  <si>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</si>
  <si>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</si>
  <si>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</si>
  <si>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</si>
  <si>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</si>
  <si>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</si>
  <si>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</si>
  <si>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</si>
  <si>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</si>
  <si>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</si>
  <si>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</si>
  <si>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</si>
  <si>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</si>
  <si>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</si>
  <si>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</si>
  <si>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</si>
  <si>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</si>
  <si>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</si>
  <si>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</si>
  <si>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</si>
  <si>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</si>
  <si>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</si>
  <si>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</si>
  <si>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</si>
  <si>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</si>
  <si>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</si>
  <si>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</si>
  <si>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</si>
  <si>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</si>
  <si>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</si>
  <si>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</si>
  <si>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</si>
  <si>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</si>
  <si>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</si>
  <si>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</si>
  <si>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</si>
  <si>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</si>
  <si>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</si>
  <si>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</si>
  <si>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</si>
  <si>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</si>
  <si>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</si>
  <si>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</si>
  <si>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</si>
  <si>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</si>
  <si>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</si>
  <si>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</si>
  <si>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</si>
  <si>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</si>
  <si>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</si>
  <si>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</si>
  <si>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</si>
  <si>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</si>
  <si>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</si>
  <si>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</si>
  <si>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</si>
  <si>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</si>
  <si>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</si>
  <si>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</si>
  <si>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</si>
  <si>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</si>
  <si>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</si>
  <si>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</si>
  <si>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</si>
  <si>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</si>
  <si>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</si>
  <si>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</si>
  <si>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</si>
  <si>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</si>
  <si>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</si>
  <si>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</si>
  <si>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</si>
  <si>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</si>
  <si>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</si>
  <si>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</si>
  <si>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</si>
  <si>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</si>
  <si>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</si>
  <si>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</si>
  <si>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</si>
  <si>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</si>
  <si>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</si>
  <si>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</si>
  <si>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</si>
  <si>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</si>
  <si>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</si>
  <si>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</si>
  <si>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</si>
  <si>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</si>
  <si>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</si>
  <si>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</si>
  <si>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</si>
  <si>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</si>
  <si>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</si>
  <si>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</si>
  <si>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</si>
  <si>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</si>
  <si>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</si>
  <si>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</si>
  <si>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</si>
  <si>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</si>
  <si>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</si>
  <si>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</si>
  <si>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</si>
  <si>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</si>
  <si>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</si>
  <si>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</si>
  <si>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</si>
  <si>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</si>
  <si>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</si>
  <si>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</si>
  <si>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</si>
  <si>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</si>
  <si>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</si>
  <si>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</si>
  <si>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</si>
  <si>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</si>
  <si>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</si>
  <si>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</si>
  <si>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</si>
  <si>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</si>
  <si>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</si>
  <si>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</si>
  <si>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</si>
  <si>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</si>
  <si>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</si>
  <si>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</si>
  <si>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</si>
  <si>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</si>
  <si>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</si>
  <si>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</si>
  <si>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</si>
  <si>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</si>
  <si>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</si>
  <si>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</si>
  <si>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</si>
  <si>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</si>
  <si>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</si>
  <si>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</si>
  <si>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</si>
  <si>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</si>
  <si>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</si>
  <si>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</si>
  <si>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</si>
  <si>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</si>
  <si>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</si>
  <si>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</si>
  <si>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</si>
  <si>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</si>
  <si>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</si>
  <si>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</si>
  <si>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</si>
  <si>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</si>
  <si>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</si>
  <si>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</si>
  <si>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</si>
  <si>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</si>
  <si>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</si>
  <si>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</si>
  <si>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</si>
  <si>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</si>
  <si>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</si>
  <si>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</si>
  <si>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</si>
  <si>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</si>
  <si>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</si>
  <si>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</si>
  <si>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</si>
  <si>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</si>
  <si>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</si>
  <si>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</si>
  <si>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</si>
  <si>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</si>
  <si>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</si>
  <si>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</si>
  <si>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</si>
  <si>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</si>
  <si>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</si>
  <si>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</si>
  <si>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</si>
  <si>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</si>
  <si>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</si>
  <si>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</si>
  <si>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</si>
  <si>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</si>
  <si>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</si>
  <si>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</si>
  <si>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</si>
  <si>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</si>
  <si>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</si>
  <si>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</si>
  <si>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</si>
  <si>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</si>
  <si>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</si>
  <si>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</si>
  <si>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</si>
  <si>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</si>
  <si>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</si>
  <si>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</si>
  <si>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</si>
  <si>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</si>
  <si>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</si>
  <si>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</si>
  <si>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</si>
  <si>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</si>
  <si>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</si>
  <si>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</si>
  <si>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</si>
  <si>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</si>
  <si>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</si>
  <si>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</si>
  <si>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</si>
  <si>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</si>
  <si>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</si>
  <si>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</si>
  <si>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</si>
  <si>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</si>
  <si>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</si>
  <si>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</si>
  <si>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</si>
  <si>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</si>
  <si>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</si>
  <si>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</si>
  <si>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</si>
  <si>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</si>
  <si>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</si>
  <si>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</si>
  <si>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</si>
  <si>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</si>
  <si>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</si>
  <si>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</si>
  <si>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</si>
  <si>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</si>
  <si>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</si>
  <si>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</si>
  <si>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</si>
  <si>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</si>
  <si>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</si>
  <si>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</si>
  <si>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</si>
  <si>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</si>
  <si>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</si>
  <si>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</si>
  <si>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</si>
  <si>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</si>
  <si>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</si>
  <si>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</si>
  <si>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</si>
  <si>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</si>
  <si>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</si>
  <si>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</si>
  <si>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</si>
  <si>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</si>
  <si>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</si>
  <si>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</si>
  <si>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</si>
  <si>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</si>
  <si>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</si>
  <si>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</si>
  <si>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</si>
  <si>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</si>
  <si>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</si>
  <si>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</si>
  <si>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</si>
  <si>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</si>
  <si>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</si>
  <si>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</si>
  <si>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</si>
  <si>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</si>
  <si>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</si>
  <si>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</si>
  <si>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</si>
  <si>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</si>
  <si>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</si>
  <si>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</si>
  <si>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</si>
  <si>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</si>
  <si>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</si>
  <si>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</si>
  <si>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</si>
  <si>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</si>
  <si>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</si>
  <si>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</si>
  <si>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</si>
  <si>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</si>
  <si>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</si>
  <si>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</si>
  <si>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</si>
  <si>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</si>
  <si>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</si>
  <si>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</si>
  <si>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</si>
  <si>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</si>
  <si>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</si>
  <si>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</si>
  <si>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</si>
  <si>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</si>
  <si>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</si>
  <si>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</si>
  <si>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</si>
  <si>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</si>
  <si>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</si>
  <si>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</si>
  <si>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</si>
  <si>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</si>
  <si>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</si>
  <si>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</si>
  <si>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</si>
  <si>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</si>
  <si>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</si>
  <si>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</si>
  <si>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</si>
  <si>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</si>
  <si>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</si>
  <si>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</si>
  <si>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</si>
  <si>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</si>
  <si>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</si>
  <si>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</si>
  <si>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</si>
  <si>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</si>
  <si>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</si>
  <si>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</si>
  <si>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</si>
  <si>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</si>
  <si>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</si>
  <si>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</si>
  <si>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</si>
  <si>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</si>
  <si>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</si>
  <si>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</si>
  <si>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</si>
  <si>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</si>
  <si>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</si>
  <si>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</si>
  <si>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</si>
  <si>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</si>
  <si>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</si>
  <si>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</si>
  <si>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</si>
  <si>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</si>
  <si>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</si>
  <si>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</si>
  <si>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</si>
  <si>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</si>
  <si>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</si>
  <si>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</si>
  <si>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</si>
  <si>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</si>
  <si>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</si>
  <si>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</si>
  <si>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</si>
  <si>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</si>
  <si>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</si>
  <si>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</si>
  <si>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</si>
  <si>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</si>
  <si>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</si>
  <si>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</si>
  <si>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</si>
  <si>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</si>
  <si>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</si>
  <si>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</si>
  <si>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</si>
  <si>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</si>
  <si>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</si>
  <si>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</si>
  <si>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</si>
  <si>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</si>
  <si>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</si>
  <si>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</si>
  <si>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</si>
  <si>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</si>
  <si>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</si>
  <si>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</si>
  <si>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</si>
  <si>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</si>
  <si>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</si>
  <si>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</si>
  <si>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</si>
  <si>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</si>
  <si>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</si>
  <si>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</si>
  <si>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</si>
  <si>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</si>
  <si>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</si>
  <si>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</si>
  <si>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</si>
  <si>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</si>
  <si>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</si>
  <si>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</si>
  <si>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</si>
  <si>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</si>
  <si>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</si>
  <si>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</si>
  <si>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</si>
  <si>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</si>
  <si>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</si>
  <si>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</si>
  <si>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</si>
  <si>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</si>
  <si>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</si>
  <si>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</si>
  <si>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</si>
  <si>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</si>
  <si>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</si>
  <si>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</si>
  <si>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</si>
  <si>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</si>
  <si>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</si>
  <si>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</si>
  <si>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</si>
  <si>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</si>
  <si>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</si>
  <si>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</si>
  <si>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</si>
  <si>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</si>
  <si>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</si>
  <si>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</si>
  <si>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</si>
  <si>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</si>
  <si>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</si>
  <si>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</si>
  <si>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</si>
  <si>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</si>
  <si>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</si>
  <si>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</si>
  <si>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</si>
  <si>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</si>
  <si>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</si>
  <si>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</si>
  <si>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</si>
  <si>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</si>
  <si>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</si>
  <si>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</si>
  <si>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</si>
  <si>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</si>
  <si>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</si>
  <si>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</si>
  <si>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</si>
  <si>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</si>
  <si>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</si>
  <si>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</si>
  <si>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</si>
  <si>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</si>
  <si>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</si>
  <si>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</si>
  <si>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</si>
  <si>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</si>
  <si>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</si>
  <si>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</si>
  <si>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</si>
  <si>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</si>
  <si>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</si>
  <si>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</si>
  <si>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</si>
  <si>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</si>
  <si>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</si>
  <si>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</si>
  <si>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</si>
  <si>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</si>
  <si>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</si>
  <si>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</si>
  <si>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</si>
  <si>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</si>
  <si>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</si>
  <si>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</si>
  <si>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</si>
  <si>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</si>
  <si>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</si>
  <si>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</si>
  <si>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</si>
  <si>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</si>
  <si>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</si>
  <si>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</si>
  <si>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</si>
  <si>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</si>
  <si>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</si>
  <si>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</si>
  <si>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</si>
  <si>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</si>
  <si>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</si>
  <si>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</si>
  <si>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</si>
  <si>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</si>
  <si>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</si>
  <si>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</si>
  <si>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</si>
  <si>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</si>
  <si>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</si>
  <si>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</si>
  <si>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</si>
  <si>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</si>
  <si>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</si>
  <si>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</si>
  <si>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</si>
  <si>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</si>
  <si>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</si>
  <si>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</si>
  <si>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</si>
  <si>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</si>
  <si>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</si>
  <si>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</si>
  <si>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</si>
  <si>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</si>
  <si>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</si>
  <si>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</si>
  <si>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</si>
  <si>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</si>
  <si>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</si>
  <si>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</si>
  <si>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</si>
  <si>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</si>
  <si>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</si>
  <si>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</si>
  <si>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</si>
  <si>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</si>
  <si>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</si>
  <si>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</si>
  <si>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</si>
  <si>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</si>
  <si>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</si>
  <si>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</si>
  <si>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</si>
  <si>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</si>
  <si>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</si>
  <si>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</si>
  <si>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</si>
  <si>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</si>
  <si>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</si>
  <si>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</si>
  <si>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</si>
  <si>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</si>
  <si>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</si>
  <si>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</si>
  <si>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</si>
  <si>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</si>
  <si>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</si>
  <si>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</si>
  <si>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</si>
  <si>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</si>
  <si>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</si>
  <si>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</si>
  <si>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</si>
  <si>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</si>
  <si>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</si>
  <si>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</si>
  <si>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</si>
  <si>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</si>
  <si>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</si>
  <si>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</si>
  <si>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</si>
  <si>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</si>
  <si>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</si>
  <si>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</si>
  <si>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</si>
  <si>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</si>
  <si>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</si>
  <si>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</si>
  <si>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</si>
  <si>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</si>
  <si>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</si>
  <si>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</si>
  <si>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</si>
  <si>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</si>
  <si>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</si>
  <si>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</si>
  <si>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</si>
  <si>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</si>
  <si>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</si>
  <si>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</si>
  <si>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</si>
  <si>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</si>
  <si>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</si>
  <si>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</si>
  <si>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</si>
  <si>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</si>
  <si>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</si>
  <si>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</si>
  <si>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</si>
  <si>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</si>
  <si>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</si>
  <si>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</si>
  <si>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</si>
  <si>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</si>
  <si>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</si>
  <si>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</si>
  <si>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</si>
  <si>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</si>
  <si>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</si>
  <si>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</si>
  <si>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</si>
  <si>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</si>
  <si>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</si>
  <si>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</si>
  <si>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</si>
  <si>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</si>
  <si>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</si>
  <si>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</si>
  <si>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</si>
  <si>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</si>
  <si>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</si>
  <si>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</si>
  <si>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</si>
  <si>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</si>
  <si>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</si>
  <si>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</si>
  <si>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</si>
  <si>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</si>
  <si>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</si>
  <si>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</si>
  <si>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</si>
  <si>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</si>
  <si>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</si>
  <si>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</si>
  <si>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</si>
  <si>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</si>
  <si>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</si>
  <si>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</si>
  <si>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</si>
  <si>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</si>
  <si>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</si>
  <si>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</si>
  <si>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</si>
  <si>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</si>
  <si>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</si>
  <si>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</si>
  <si>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</si>
  <si>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</si>
  <si>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</si>
  <si>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</si>
  <si>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</si>
  <si>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</si>
  <si>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</si>
  <si>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</si>
  <si>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</si>
  <si>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</si>
  <si>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</si>
  <si>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</si>
  <si>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</si>
  <si>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</si>
  <si>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</si>
  <si>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</si>
  <si>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</si>
  <si>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</si>
  <si>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</si>
  <si>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</si>
  <si>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</si>
  <si>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</si>
  <si>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</si>
  <si>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</si>
  <si>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</si>
  <si>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</si>
  <si>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</si>
  <si>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</si>
  <si>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</si>
  <si>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</si>
  <si>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</si>
  <si>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</si>
  <si>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</si>
  <si>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</si>
  <si>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</si>
  <si>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</si>
  <si>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</si>
  <si>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</si>
  <si>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</si>
  <si>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</si>
  <si>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</si>
  <si>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</si>
  <si>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</si>
  <si>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</si>
  <si>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</si>
  <si>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</si>
  <si>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</si>
  <si>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</si>
  <si>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</si>
  <si>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</si>
  <si>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</si>
  <si>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</si>
  <si>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</si>
  <si>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</si>
  <si>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</si>
  <si>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</si>
  <si>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</si>
  <si>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</si>
  <si>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</si>
  <si>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</si>
  <si>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</si>
  <si>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</si>
  <si>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</si>
  <si>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</si>
  <si>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</si>
  <si>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</si>
  <si>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</si>
  <si>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</si>
  <si>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</si>
  <si>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</si>
  <si>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</si>
  <si>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</si>
  <si>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</si>
  <si>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</si>
  <si>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</si>
  <si>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</si>
  <si>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</si>
  <si>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</si>
  <si>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</si>
  <si>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</si>
  <si>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</si>
  <si>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</si>
  <si>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</si>
  <si>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</si>
  <si>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</si>
  <si>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</si>
  <si>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</si>
  <si>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</si>
  <si>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</si>
  <si>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</si>
  <si>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</si>
  <si>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</si>
  <si>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</si>
  <si>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</si>
  <si>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</si>
  <si>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</si>
  <si>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</si>
  <si>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</si>
  <si>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</si>
  <si>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</si>
  <si>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</si>
  <si>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</si>
  <si>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</si>
  <si>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</si>
  <si>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</si>
  <si>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</si>
  <si>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</si>
  <si>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</si>
  <si>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</si>
  <si>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</si>
  <si>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</si>
  <si>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</si>
  <si>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</si>
  <si>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</si>
  <si>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</si>
  <si>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</si>
  <si>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</si>
  <si>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</si>
  <si>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</si>
  <si>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</si>
  <si>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</si>
  <si>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</si>
  <si>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</si>
  <si>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</si>
  <si>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</si>
  <si>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</si>
  <si>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</si>
  <si>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</si>
  <si>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</si>
  <si>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</si>
  <si>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</si>
  <si>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</si>
  <si>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</si>
  <si>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</si>
  <si>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</si>
  <si>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</si>
  <si>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</si>
  <si>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</si>
  <si>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</si>
  <si>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</si>
  <si>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</si>
  <si>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</si>
  <si>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</si>
  <si>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</si>
  <si>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</si>
  <si>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</si>
  <si>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</si>
  <si>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</si>
  <si>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</si>
  <si>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</si>
  <si>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</si>
  <si>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</si>
  <si>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</si>
  <si>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</si>
  <si>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</si>
  <si>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</si>
  <si>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</si>
  <si>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</si>
  <si>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</si>
  <si>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</si>
  <si>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</si>
  <si>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</si>
  <si>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</si>
  <si>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</si>
  <si>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</si>
  <si>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</si>
  <si>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</si>
  <si>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</si>
  <si>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</si>
  <si>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</si>
  <si>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</si>
  <si>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</si>
  <si>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</si>
  <si>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</si>
  <si>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</si>
  <si>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</si>
  <si>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</si>
  <si>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</si>
  <si>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</si>
  <si>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</si>
  <si>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</si>
  <si>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</si>
  <si>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</si>
  <si>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</si>
  <si>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</si>
  <si>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</si>
  <si>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</si>
  <si>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</si>
  <si>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</si>
  <si>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</si>
  <si>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</si>
  <si>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</si>
  <si>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</si>
  <si>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</si>
  <si>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</si>
  <si>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</si>
  <si>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</si>
  <si>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</si>
  <si>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</si>
  <si>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</si>
  <si>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</si>
  <si>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</si>
  <si>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</si>
  <si>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</si>
  <si>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</si>
  <si>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</si>
  <si>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</si>
  <si>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</si>
  <si>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</si>
  <si>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</si>
  <si>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</si>
  <si>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</si>
  <si>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</si>
  <si>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</si>
  <si>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</si>
  <si>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</si>
  <si>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</si>
  <si>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</si>
  <si>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</si>
  <si>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</si>
  <si>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</si>
  <si>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</si>
  <si>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</si>
  <si>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</si>
  <si>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</si>
  <si>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</si>
  <si>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</si>
  <si>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</si>
  <si>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</si>
  <si>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</si>
  <si>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</si>
  <si>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</si>
  <si>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</si>
  <si>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</si>
  <si>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</si>
  <si>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</si>
  <si>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</si>
  <si>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</si>
  <si>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</si>
  <si>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</si>
  <si>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</si>
  <si>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</si>
  <si>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</si>
  <si>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</si>
  <si>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</si>
  <si>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</si>
  <si>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</si>
  <si>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</si>
  <si>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</si>
  <si>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</si>
  <si>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</si>
  <si>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</si>
  <si>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</si>
  <si>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</si>
  <si>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</si>
  <si>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</si>
  <si>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</si>
  <si>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</si>
  <si>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</si>
  <si>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</si>
  <si>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</si>
  <si>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</si>
  <si>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</si>
  <si>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</si>
  <si>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</si>
  <si>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</si>
  <si>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</si>
  <si>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</si>
  <si>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</si>
  <si>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</si>
  <si>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</si>
  <si>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</si>
  <si>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</si>
  <si>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</si>
  <si>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</si>
  <si>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</si>
  <si>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</si>
  <si>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</si>
  <si>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</si>
  <si>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</si>
  <si>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</si>
  <si>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</si>
  <si>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</si>
  <si>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</si>
  <si>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</si>
  <si>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</si>
  <si>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</si>
  <si>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</si>
  <si>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</si>
  <si>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</si>
  <si>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</si>
  <si>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</si>
  <si>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</si>
  <si>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</si>
  <si>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</si>
  <si>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</si>
  <si>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</si>
  <si>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</si>
  <si>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</si>
  <si>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</si>
  <si>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</si>
  <si>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</si>
  <si>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</si>
  <si>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</si>
  <si>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</si>
  <si>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</si>
  <si>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</si>
  <si>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</si>
  <si>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</si>
  <si>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</si>
  <si>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</si>
  <si>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</si>
  <si>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</si>
  <si>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</si>
  <si>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</si>
  <si>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</si>
  <si>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</si>
  <si>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</si>
  <si>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</si>
  <si>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</si>
  <si>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</si>
  <si>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</si>
  <si>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</si>
  <si>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</si>
  <si>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</si>
  <si>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</si>
  <si>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</si>
  <si>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</si>
  <si>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</si>
  <si>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</si>
  <si>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</si>
  <si>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</si>
  <si>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</si>
  <si>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</si>
  <si>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</si>
  <si>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</si>
  <si>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</si>
  <si>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</si>
  <si>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</si>
  <si>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</si>
  <si>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</si>
  <si>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</si>
  <si>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</si>
  <si>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</si>
  <si>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</si>
  <si>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</si>
  <si>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</si>
  <si>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</si>
  <si>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</si>
  <si>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</si>
  <si>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</si>
  <si>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</si>
  <si>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</si>
  <si>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</si>
  <si>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</si>
  <si>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</si>
  <si>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</si>
  <si>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</si>
  <si>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</si>
  <si>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</si>
  <si>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</si>
  <si>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</si>
  <si>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</si>
  <si>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</si>
  <si>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</si>
  <si>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</si>
  <si>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</si>
  <si>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</si>
  <si>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</si>
  <si>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</si>
  <si>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</si>
  <si>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</si>
  <si>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</si>
  <si>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</si>
  <si>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</si>
  <si>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</si>
  <si>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</si>
  <si>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</si>
  <si>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</si>
  <si>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</si>
  <si>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</si>
  <si>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</si>
  <si>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</si>
  <si>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</si>
  <si>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</si>
  <si>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</si>
  <si>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</si>
  <si>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</si>
  <si>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</si>
  <si>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</si>
  <si>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</si>
  <si>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</si>
  <si>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</si>
  <si>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</si>
  <si>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</si>
  <si>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</si>
  <si>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</si>
  <si>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</si>
  <si>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</si>
  <si>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</si>
  <si>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</si>
  <si>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</si>
  <si>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</si>
  <si>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</si>
  <si>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</si>
  <si>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</si>
  <si>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</si>
  <si>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</si>
  <si>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</si>
  <si>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</si>
  <si>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</si>
  <si>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</si>
  <si>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</si>
  <si>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</si>
  <si>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</si>
  <si>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</si>
  <si>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</si>
  <si>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</si>
  <si>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</si>
  <si>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</si>
  <si>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</si>
  <si>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</si>
  <si>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</si>
  <si>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</si>
  <si>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</si>
  <si>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</si>
  <si>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</si>
  <si>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</si>
  <si>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</si>
  <si>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</si>
  <si>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</si>
  <si>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</si>
  <si>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</si>
  <si>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</si>
  <si>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</si>
  <si>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</si>
  <si>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</si>
  <si>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</si>
  <si>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</si>
  <si>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</si>
  <si>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</si>
  <si>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</si>
  <si>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</si>
  <si>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</si>
  <si>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</si>
  <si>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</si>
  <si>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</si>
  <si>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</si>
  <si>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</si>
  <si>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</si>
  <si>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</si>
  <si>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</si>
  <si>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</si>
  <si>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</si>
  <si>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</si>
  <si>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</si>
  <si>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</si>
  <si>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</si>
  <si>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</si>
  <si>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</si>
  <si>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</si>
  <si>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</si>
  <si>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</si>
  <si>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</si>
  <si>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</si>
  <si>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</si>
  <si>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</si>
  <si>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</si>
  <si>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</si>
  <si>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</si>
  <si>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</si>
  <si>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</si>
  <si>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</si>
  <si>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</si>
  <si>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</si>
  <si>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</si>
  <si>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</si>
  <si>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</si>
  <si>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</si>
  <si>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</si>
  <si>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</si>
  <si>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</si>
  <si>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</si>
  <si>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</si>
  <si>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</si>
  <si>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</si>
  <si>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</si>
  <si>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</si>
  <si>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</si>
  <si>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</si>
  <si>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</si>
  <si>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</si>
  <si>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</si>
  <si>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</si>
  <si>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</si>
  <si>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</si>
  <si>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</si>
  <si>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</si>
  <si>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</si>
  <si>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</si>
  <si>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</si>
  <si>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</si>
  <si>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</si>
  <si>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</si>
  <si>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</si>
  <si>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</si>
  <si>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</si>
  <si>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</si>
  <si>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</si>
  <si>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</si>
  <si>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</si>
  <si>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</si>
  <si>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</si>
  <si>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</si>
  <si>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</si>
  <si>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</si>
  <si>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</si>
  <si>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</si>
  <si>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</si>
  <si>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</si>
  <si>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</si>
  <si>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</si>
  <si>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</si>
  <si>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</si>
  <si>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</si>
  <si>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</si>
  <si>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</si>
  <si>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</si>
  <si>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</si>
  <si>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</si>
  <si>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</si>
  <si>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</si>
  <si>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</si>
  <si>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</si>
  <si>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</si>
  <si>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</si>
  <si>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</si>
  <si>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</si>
  <si>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</si>
  <si>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</si>
  <si>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</si>
  <si>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</si>
  <si>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</si>
  <si>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</si>
  <si>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</si>
  <si>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</si>
  <si>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</si>
  <si>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</si>
  <si>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</si>
  <si>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</si>
  <si>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</si>
  <si>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</si>
  <si>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</si>
  <si>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</si>
  <si>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</si>
  <si>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</si>
  <si>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</si>
  <si>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</si>
  <si>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</si>
  <si>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</si>
  <si>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</si>
  <si>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</si>
  <si>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</si>
  <si>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</si>
  <si>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</si>
  <si>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</si>
  <si>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</si>
  <si>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</si>
  <si>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</si>
  <si>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</si>
  <si>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</si>
  <si>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</si>
  <si>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</si>
  <si>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</si>
  <si>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</si>
  <si>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</si>
  <si>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</si>
  <si>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</si>
  <si>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</si>
  <si>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</si>
  <si>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</si>
  <si>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</si>
  <si>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</si>
  <si>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</si>
  <si>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</si>
  <si>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</si>
  <si>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</si>
  <si>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</si>
  <si>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</si>
  <si>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</si>
  <si>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</si>
  <si>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</si>
  <si>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</si>
  <si>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</si>
  <si>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</si>
  <si>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</si>
  <si>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</si>
  <si>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</si>
  <si>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</si>
  <si>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</si>
  <si>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</si>
  <si>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</si>
  <si>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</si>
  <si>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</si>
  <si>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</si>
  <si>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</si>
  <si>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</si>
  <si>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</si>
  <si>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</si>
  <si>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</si>
  <si>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</si>
  <si>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</si>
  <si>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</si>
  <si>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</si>
  <si>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</si>
  <si>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</si>
  <si>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</si>
  <si>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</si>
  <si>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</si>
  <si>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</si>
  <si>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</si>
  <si>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</si>
  <si>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</si>
  <si>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</si>
  <si>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</si>
  <si>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</si>
  <si>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</si>
  <si>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</si>
  <si>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</si>
  <si>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</si>
  <si>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</si>
  <si>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</si>
  <si>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</si>
  <si>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</si>
  <si>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</si>
  <si>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</si>
  <si>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</si>
  <si>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</si>
  <si>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</si>
  <si>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</si>
  <si>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</si>
  <si>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</si>
  <si>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</si>
  <si>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</si>
  <si>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</si>
  <si>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</si>
  <si>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</si>
  <si>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</si>
  <si>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</si>
  <si>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</si>
  <si>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</si>
  <si>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</si>
  <si>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</si>
  <si>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</si>
  <si>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</si>
  <si>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</si>
  <si>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</si>
  <si>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</si>
  <si>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</si>
  <si>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</si>
  <si>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</si>
  <si>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</si>
  <si>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</si>
  <si>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</si>
  <si>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</si>
  <si>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</si>
  <si>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</si>
  <si>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</si>
  <si>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</si>
  <si>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</si>
  <si>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</si>
  <si>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</si>
  <si>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</si>
  <si>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</si>
  <si>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</si>
  <si>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</si>
  <si>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</si>
  <si>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</si>
  <si>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</si>
  <si>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</si>
  <si>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</si>
  <si>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</si>
  <si>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</si>
  <si>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</si>
  <si>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</si>
  <si>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</si>
  <si>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</si>
  <si>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</si>
  <si>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</si>
  <si>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</si>
  <si>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</si>
  <si>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</si>
  <si>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</si>
  <si>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</si>
  <si>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</si>
  <si>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</si>
  <si>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</si>
  <si>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</si>
  <si>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</si>
  <si>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</si>
  <si>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</si>
  <si>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</si>
  <si>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</si>
  <si>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</si>
  <si>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</si>
  <si>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</si>
  <si>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</si>
  <si>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</si>
  <si>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</si>
  <si>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</si>
  <si>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</si>
  <si>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</si>
  <si>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</si>
  <si>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</si>
  <si>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</si>
  <si>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</si>
  <si>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</si>
  <si>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</si>
  <si>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</si>
  <si>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</si>
  <si>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</si>
  <si>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</si>
  <si>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</si>
  <si>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</si>
  <si>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</si>
  <si>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</si>
  <si>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</si>
  <si>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</si>
  <si>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</si>
  <si>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</si>
  <si>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</si>
  <si>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</si>
  <si>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</si>
  <si>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</si>
  <si>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</si>
  <si>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</si>
  <si>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</si>
  <si>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</si>
  <si>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</si>
  <si>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</si>
  <si>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</si>
  <si>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</si>
  <si>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</si>
  <si>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</si>
  <si>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</si>
  <si>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</si>
  <si>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</si>
  <si>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</si>
  <si>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</si>
  <si>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</si>
  <si>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</si>
  <si>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</si>
  <si>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</si>
  <si>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</si>
  <si>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</si>
  <si>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</si>
  <si>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</si>
  <si>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</si>
  <si>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</si>
  <si>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</si>
  <si>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</si>
  <si>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</si>
  <si>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</si>
  <si>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</si>
  <si>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</si>
  <si>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</si>
  <si>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</si>
  <si>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</si>
  <si>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</si>
  <si>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</si>
  <si>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</si>
  <si>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</si>
  <si>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</si>
  <si>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</si>
  <si>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</si>
  <si>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</si>
  <si>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</si>
  <si>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</si>
  <si>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</si>
  <si>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</si>
  <si>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</si>
  <si>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</si>
  <si>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</si>
  <si>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</si>
  <si>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</si>
  <si>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</si>
  <si>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</si>
  <si>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</si>
  <si>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</si>
  <si>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</si>
  <si>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</si>
  <si>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</si>
  <si>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</si>
  <si>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</si>
  <si>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</si>
  <si>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</si>
  <si>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</si>
  <si>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</si>
  <si>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</si>
  <si>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</si>
  <si>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</si>
  <si>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</si>
  <si>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</si>
  <si>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</si>
  <si>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</si>
  <si>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</si>
  <si>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</si>
  <si>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</si>
  <si>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</si>
  <si>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</si>
  <si>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</si>
  <si>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</si>
  <si>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</si>
  <si>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</si>
  <si>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</si>
  <si>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</si>
  <si>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</si>
  <si>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</si>
  <si>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</si>
  <si>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</si>
  <si>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</si>
  <si>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</si>
  <si>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</si>
  <si>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</si>
  <si>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</si>
  <si>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</si>
  <si>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</si>
  <si>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</si>
  <si>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</si>
  <si>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</si>
  <si>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</si>
  <si>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</si>
  <si>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</si>
  <si>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</si>
  <si>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</si>
  <si>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</si>
  <si>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</si>
  <si>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</si>
  <si>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</si>
  <si>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</si>
  <si>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</si>
  <si>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</si>
  <si>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</si>
  <si>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</si>
  <si>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</si>
  <si>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</si>
  <si>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</si>
  <si>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</si>
  <si>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</si>
  <si>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</si>
  <si>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</si>
  <si>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</si>
  <si>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</si>
  <si>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</si>
  <si>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</si>
  <si>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</si>
  <si>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</si>
  <si>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</si>
  <si>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</si>
  <si>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</si>
  <si>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</si>
  <si>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</si>
  <si>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</si>
  <si>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</si>
  <si>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</si>
  <si>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</si>
  <si>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</si>
  <si>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</si>
  <si>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</si>
  <si>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</si>
  <si>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</si>
  <si>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</si>
  <si>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</si>
  <si>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</si>
  <si>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</si>
  <si>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</si>
  <si>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</si>
  <si>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</si>
  <si>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</si>
  <si>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</si>
  <si>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</si>
  <si>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</si>
  <si>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</si>
  <si>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</si>
  <si>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</si>
  <si>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</si>
  <si>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</si>
  <si>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</si>
  <si>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</si>
  <si>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</si>
  <si>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</si>
  <si>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</si>
  <si>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</si>
  <si>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</si>
  <si>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</si>
  <si>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</si>
  <si>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</si>
  <si>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</si>
  <si>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</si>
  <si>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</si>
  <si>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</si>
  <si>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</si>
  <si>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</si>
  <si>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</si>
  <si>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</si>
  <si>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</si>
  <si>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</si>
  <si>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</si>
  <si>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</si>
  <si>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</si>
  <si>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</si>
  <si>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</si>
  <si>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</si>
  <si>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</si>
  <si>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</si>
  <si>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</si>
  <si>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</si>
  <si>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</si>
  <si>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</si>
  <si>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</si>
  <si>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</si>
  <si>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</si>
  <si>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</si>
  <si>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</si>
  <si>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</si>
  <si>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</si>
  <si>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</si>
  <si>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</si>
  <si>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</si>
  <si>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</si>
  <si>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</si>
  <si>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</si>
  <si>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</si>
  <si>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</si>
  <si>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</si>
  <si>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</si>
  <si>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</si>
  <si>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</si>
  <si>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</si>
  <si>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</si>
  <si>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</si>
  <si>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</si>
  <si>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</si>
  <si>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</si>
  <si>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</si>
  <si>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</si>
  <si>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</si>
  <si>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</si>
  <si>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</si>
  <si>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</si>
  <si>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</si>
  <si>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</si>
  <si>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</si>
  <si>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</si>
  <si>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</si>
  <si>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</si>
  <si>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</si>
  <si>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</si>
  <si>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</si>
  <si>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</si>
  <si>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</si>
  <si>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</si>
  <si>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</si>
  <si>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</si>
  <si>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</si>
  <si>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</si>
  <si>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</si>
  <si>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</si>
  <si>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</si>
  <si>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</si>
  <si>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</si>
  <si>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</si>
  <si>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</si>
  <si>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</si>
  <si>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</si>
  <si>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</si>
  <si>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</si>
  <si>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</si>
  <si>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</si>
  <si>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</si>
  <si>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</si>
  <si>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</si>
  <si>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</si>
  <si>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</si>
  <si>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</si>
  <si>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</si>
  <si>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</si>
  <si>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</si>
  <si>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</si>
  <si>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</si>
  <si>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</si>
  <si>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</si>
  <si>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</si>
  <si>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</si>
  <si>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</si>
  <si>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</si>
  <si>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</si>
  <si>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</si>
  <si>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</si>
  <si>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</si>
  <si>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</si>
  <si>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</si>
  <si>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</si>
  <si>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</si>
  <si>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</si>
  <si>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</si>
  <si>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</si>
  <si>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</si>
  <si>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</si>
  <si>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</si>
  <si>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</si>
  <si>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</si>
  <si>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</si>
  <si>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</si>
  <si>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</si>
  <si>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</si>
  <si>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</si>
  <si>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</si>
  <si>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</si>
  <si>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</si>
  <si>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</si>
  <si>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</si>
  <si>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</si>
  <si>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</si>
  <si>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</si>
  <si>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</si>
  <si>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</si>
  <si>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</si>
  <si>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</si>
  <si>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</si>
  <si>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</si>
  <si>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</si>
  <si>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</si>
  <si>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</si>
  <si>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</si>
  <si>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</si>
  <si>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</si>
  <si>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</si>
  <si>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</si>
  <si>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</si>
  <si>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</si>
  <si>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</si>
  <si>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</si>
  <si>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</si>
  <si>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</si>
  <si>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</si>
  <si>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</si>
  <si>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</si>
  <si>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</si>
  <si>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</si>
  <si>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</si>
  <si>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</si>
  <si>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</si>
  <si>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</si>
  <si>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</si>
  <si>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</si>
  <si>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</si>
  <si>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</si>
  <si>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</si>
  <si>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</si>
  <si>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</si>
  <si>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</si>
  <si>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</si>
  <si>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</si>
  <si>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</si>
  <si>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</si>
  <si>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</si>
  <si>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</si>
  <si>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</si>
  <si>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</si>
  <si>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</si>
  <si>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</si>
  <si>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</si>
  <si>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</si>
  <si>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</si>
  <si>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</si>
  <si>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</si>
  <si>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</si>
  <si>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</si>
  <si>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</si>
  <si>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</si>
  <si>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</si>
  <si>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</si>
  <si>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</si>
  <si>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</si>
  <si>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</si>
  <si>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</si>
  <si>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</si>
  <si>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</si>
  <si>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</si>
  <si>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</si>
  <si>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</si>
  <si>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</si>
  <si>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</si>
  <si>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</si>
  <si>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</si>
  <si>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</si>
  <si>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</si>
  <si>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</si>
  <si>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</si>
  <si>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</si>
  <si>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</si>
  <si>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</si>
  <si>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</si>
  <si>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</si>
  <si>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</si>
  <si>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</si>
  <si>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</si>
  <si>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</si>
  <si>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</si>
  <si>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</si>
  <si>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</si>
  <si>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</si>
  <si>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</si>
  <si>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</si>
  <si>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</si>
  <si>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</si>
  <si>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</si>
  <si>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</si>
  <si>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</si>
  <si>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</si>
  <si>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</si>
  <si>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</si>
  <si>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</si>
  <si>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</si>
  <si>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</si>
  <si>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</si>
  <si>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</si>
  <si>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</si>
  <si>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</si>
  <si>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</si>
  <si>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</si>
  <si>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</si>
  <si>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</si>
  <si>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</si>
  <si>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</si>
  <si>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</si>
  <si>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</si>
  <si>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</si>
  <si>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</si>
  <si>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</si>
  <si>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</si>
  <si>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</si>
  <si>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</si>
  <si>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</si>
  <si>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</si>
  <si>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</si>
  <si>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</si>
  <si>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</si>
  <si>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</si>
  <si>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</si>
  <si>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</si>
  <si>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</si>
  <si>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</si>
  <si>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</si>
  <si>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</si>
  <si>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</si>
  <si>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</si>
  <si>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</si>
  <si>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</si>
  <si>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</si>
  <si>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</si>
  <si>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</si>
  <si>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</si>
  <si>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</si>
  <si>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</si>
  <si>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</si>
  <si>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</si>
  <si>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</si>
  <si>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</si>
  <si>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</si>
  <si>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</si>
  <si>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</si>
  <si>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</si>
  <si>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</si>
  <si>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</si>
  <si>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</si>
  <si>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</si>
  <si>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</si>
  <si>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</si>
  <si>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</si>
  <si>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</si>
  <si>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</si>
  <si>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</si>
  <si>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</si>
  <si>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</si>
  <si>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</si>
  <si>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</si>
  <si>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</si>
  <si>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</si>
  <si>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</si>
  <si>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</si>
  <si>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</si>
  <si>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</si>
  <si>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</si>
  <si>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</si>
  <si>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</si>
  <si>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</si>
  <si>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</si>
  <si>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</si>
  <si>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</si>
  <si>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</si>
  <si>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</si>
  <si>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</si>
  <si>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</si>
  <si>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</si>
  <si>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</si>
  <si>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</si>
  <si>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</si>
  <si>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</si>
  <si>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</si>
  <si>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</si>
  <si>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</si>
  <si>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</si>
  <si>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</si>
  <si>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</si>
  <si>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</si>
  <si>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</si>
  <si>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</si>
  <si>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</si>
  <si>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</si>
  <si>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</si>
  <si>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</si>
  <si>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</si>
  <si>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</si>
  <si>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</si>
  <si>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</si>
  <si>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</si>
  <si>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</si>
  <si>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</si>
  <si>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</si>
  <si>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</si>
  <si>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</si>
  <si>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</si>
  <si>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</si>
  <si>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</si>
  <si>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</si>
  <si>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</si>
  <si>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</si>
  <si>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</si>
  <si>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</si>
  <si>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</si>
  <si>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</si>
  <si>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</si>
  <si>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</si>
  <si>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</si>
  <si>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</si>
  <si>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</si>
  <si>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</si>
  <si>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</si>
  <si>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</si>
  <si>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</si>
  <si>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</si>
  <si>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</si>
  <si>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</si>
  <si>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</si>
  <si>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</si>
  <si>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</si>
  <si>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</si>
  <si>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</si>
  <si>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</si>
  <si>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</si>
  <si>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</si>
  <si>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</si>
  <si>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</si>
  <si>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</si>
  <si>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</si>
  <si>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</si>
  <si>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</si>
  <si>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</si>
  <si>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</si>
  <si>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</si>
  <si>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</si>
  <si>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</si>
  <si>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</si>
  <si>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</si>
  <si>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</si>
  <si>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</si>
  <si>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</si>
  <si>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</si>
  <si>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</si>
  <si>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</si>
  <si>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</si>
  <si>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</si>
  <si>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</si>
  <si>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</si>
  <si>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</si>
  <si>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</si>
  <si>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</si>
  <si>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</si>
  <si>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</si>
  <si>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</si>
  <si>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</si>
  <si>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</si>
  <si>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</si>
  <si>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</si>
  <si>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</si>
  <si>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</si>
  <si>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</si>
  <si>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</si>
  <si>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</si>
  <si>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</si>
  <si>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</si>
  <si>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</si>
  <si>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</si>
  <si>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</si>
  <si>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</si>
  <si>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</si>
  <si>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</si>
  <si>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</si>
  <si>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</si>
  <si>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</si>
  <si>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</si>
  <si>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</si>
  <si>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</si>
  <si>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</si>
  <si>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</si>
  <si>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</si>
  <si>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</si>
  <si>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</si>
  <si>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</si>
  <si>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</si>
  <si>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</si>
  <si>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</si>
  <si>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</si>
  <si>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</si>
  <si>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</si>
  <si>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</si>
  <si>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</si>
  <si>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</si>
  <si>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</si>
  <si>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</si>
  <si>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</si>
  <si>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</si>
  <si>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</si>
  <si>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</si>
  <si>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</si>
  <si>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</si>
  <si>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</si>
  <si>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</si>
  <si>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</si>
  <si>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</si>
  <si>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</si>
  <si>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</si>
  <si>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</si>
  <si>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</si>
  <si>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</si>
  <si>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</si>
  <si>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</si>
  <si>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</si>
  <si>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</si>
  <si>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</si>
  <si>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</si>
  <si>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</si>
  <si>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</si>
  <si>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</si>
  <si>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</si>
  <si>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</si>
  <si>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</si>
  <si>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</si>
  <si>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</si>
  <si>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</si>
  <si>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</si>
  <si>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</si>
  <si>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</si>
  <si>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</si>
  <si>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</si>
  <si>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</si>
  <si>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</si>
  <si>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</si>
  <si>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</si>
  <si>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</si>
  <si>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</si>
  <si>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</si>
  <si>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</si>
  <si>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</si>
  <si>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</si>
  <si>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</si>
  <si>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</si>
  <si>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</si>
  <si>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</si>
  <si>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</si>
  <si>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</si>
  <si>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</si>
  <si>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</si>
  <si>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</si>
  <si>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</si>
  <si>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</si>
  <si>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</si>
  <si>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</si>
  <si>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</si>
  <si>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</si>
  <si>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</si>
  <si>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</si>
  <si>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</si>
  <si>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</si>
  <si>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</si>
  <si>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</si>
  <si>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</si>
  <si>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</si>
  <si>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</si>
  <si>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</si>
  <si>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</si>
  <si>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</si>
  <si>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</si>
  <si>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</si>
  <si>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</si>
  <si>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</si>
  <si>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</si>
  <si>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</si>
  <si>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</si>
  <si>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</si>
  <si>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</si>
  <si>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</si>
  <si>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</si>
  <si>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</si>
  <si>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</si>
  <si>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</si>
  <si>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</si>
  <si>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</si>
  <si>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</si>
  <si>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</si>
  <si>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</si>
  <si>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</si>
  <si>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</si>
  <si>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</si>
  <si>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</si>
  <si>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</si>
  <si>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</si>
  <si>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</si>
  <si>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</si>
  <si>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</si>
  <si>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</si>
  <si>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</si>
  <si>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</si>
  <si>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</si>
  <si>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</si>
  <si>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</si>
  <si>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</si>
  <si>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</si>
  <si>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</si>
  <si>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</si>
  <si>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</si>
  <si>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</si>
  <si>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</si>
  <si>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</si>
  <si>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</si>
  <si>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</si>
  <si>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</si>
  <si>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</si>
  <si>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</si>
  <si>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</si>
  <si>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</si>
  <si>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</si>
  <si>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</si>
  <si>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</si>
  <si>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</si>
  <si>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</si>
  <si>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</si>
  <si>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</si>
  <si>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</si>
  <si>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</si>
  <si>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</si>
  <si>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</si>
  <si>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</si>
  <si>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</si>
  <si>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</si>
  <si>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</si>
  <si>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</si>
  <si>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</si>
  <si>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</si>
  <si>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</si>
  <si>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</si>
  <si>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</si>
  <si>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</si>
  <si>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</si>
  <si>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</si>
  <si>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</si>
  <si>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</si>
  <si>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</si>
  <si>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</si>
  <si>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</si>
  <si>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</si>
  <si>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</si>
  <si>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</si>
  <si>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</si>
  <si>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</si>
  <si>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</si>
  <si>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</si>
  <si>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</si>
  <si>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</si>
  <si>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</si>
  <si>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</si>
  <si>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</si>
  <si>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</si>
  <si>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</si>
  <si>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</si>
  <si>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</si>
  <si>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</si>
  <si>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</si>
  <si>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</si>
  <si>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</si>
  <si>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</si>
  <si>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</si>
  <si>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</si>
  <si>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</si>
  <si>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</si>
  <si>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</si>
  <si>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</si>
  <si>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</si>
  <si>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</si>
  <si>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</si>
  <si>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</si>
  <si>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</si>
  <si>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</si>
  <si>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</si>
  <si>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</si>
  <si>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</si>
  <si>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</si>
  <si>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</si>
  <si>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</si>
  <si>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</si>
  <si>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</si>
  <si>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</si>
  <si>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</si>
  <si>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</si>
  <si>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</si>
  <si>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</si>
  <si>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</si>
  <si>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</si>
  <si>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</si>
  <si>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</si>
  <si>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</si>
  <si>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</si>
  <si>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</si>
  <si>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</si>
  <si>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</si>
  <si>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</si>
  <si>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</si>
  <si>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</si>
  <si>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</si>
  <si>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</si>
  <si>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</si>
  <si>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</si>
  <si>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</si>
  <si>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</si>
  <si>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</si>
  <si>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</si>
  <si>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</si>
  <si>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</si>
  <si>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</si>
  <si>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</si>
  <si>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</si>
  <si>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</si>
  <si>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</si>
  <si>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</si>
  <si>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</si>
  <si>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</si>
  <si>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</si>
  <si>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</si>
  <si>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</si>
  <si>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</si>
  <si>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</si>
  <si>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</si>
  <si>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</si>
  <si>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</si>
  <si>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</si>
  <si>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</si>
  <si>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</si>
  <si>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</si>
  <si>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</si>
  <si>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</si>
  <si>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</si>
  <si>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</si>
  <si>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</si>
  <si>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</si>
  <si>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</si>
  <si>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</si>
  <si>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</si>
  <si>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</si>
  <si>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</si>
  <si>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</si>
  <si>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</si>
  <si>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</si>
  <si>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</si>
  <si>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</si>
  <si>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</si>
  <si>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</si>
  <si>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</si>
  <si>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</si>
  <si>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</si>
  <si>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</si>
  <si>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</si>
  <si>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</si>
  <si>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</si>
  <si>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</si>
  <si>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</si>
  <si>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</si>
  <si>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</si>
  <si>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</si>
  <si>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</si>
  <si>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</si>
  <si>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</si>
  <si>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</si>
  <si>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</si>
  <si>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</si>
  <si>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</si>
  <si>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</si>
  <si>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</si>
  <si>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</si>
  <si>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</si>
  <si>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</si>
  <si>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</si>
  <si>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</si>
  <si>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</si>
  <si>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</si>
  <si>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</si>
  <si>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</si>
  <si>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</si>
  <si>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</si>
  <si>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</si>
  <si>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</si>
  <si>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</si>
  <si>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</si>
  <si>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</si>
  <si>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</si>
  <si>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</si>
  <si>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</si>
  <si>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</si>
  <si>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</si>
  <si>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</si>
  <si>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</si>
  <si>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</si>
  <si>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</si>
  <si>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</si>
  <si>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</si>
  <si>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</si>
  <si>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</si>
  <si>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</si>
  <si>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</si>
  <si>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</si>
  <si>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</si>
  <si>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</si>
  <si>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</si>
  <si>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</si>
  <si>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</si>
  <si>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</si>
  <si>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</si>
  <si>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</si>
  <si>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</si>
  <si>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</si>
  <si>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</si>
  <si>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</si>
  <si>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</si>
  <si>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</si>
  <si>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</si>
  <si>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</si>
  <si>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</si>
  <si>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</si>
  <si>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</si>
  <si>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</si>
  <si>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</si>
  <si>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</si>
  <si>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</si>
  <si>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</si>
  <si>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</si>
  <si>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</si>
  <si>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</si>
  <si>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</si>
  <si>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</si>
  <si>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</si>
  <si>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</si>
  <si>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</si>
  <si>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</si>
  <si>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</si>
  <si>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</si>
  <si>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</si>
  <si>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</si>
  <si>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</si>
  <si>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</si>
  <si>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</si>
  <si>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</si>
  <si>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</si>
  <si>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</si>
  <si>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</si>
  <si>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</si>
  <si>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</si>
  <si>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</si>
  <si>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</si>
  <si>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</si>
  <si>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</si>
  <si>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</si>
  <si>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</si>
  <si>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</si>
  <si>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</si>
  <si>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</si>
  <si>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</si>
  <si>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</si>
  <si>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</si>
  <si>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</si>
  <si>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</si>
  <si>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</si>
  <si>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</si>
  <si>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</si>
  <si>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</si>
  <si>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</si>
  <si>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</si>
  <si>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</si>
  <si>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</si>
  <si>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</si>
  <si>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</si>
  <si>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</si>
  <si>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</si>
  <si>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</si>
  <si>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</si>
  <si>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</si>
  <si>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</si>
  <si>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</si>
  <si>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</si>
  <si>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</si>
  <si>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</si>
  <si>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</si>
  <si>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</si>
  <si>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</si>
  <si>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</si>
  <si>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</si>
  <si>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</si>
  <si>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</si>
  <si>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</si>
  <si>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</si>
  <si>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</si>
  <si>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</si>
  <si>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</si>
  <si>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</si>
  <si>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</si>
  <si>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</si>
  <si>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</si>
  <si>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</si>
  <si>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</si>
  <si>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</si>
  <si>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</si>
  <si>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</si>
  <si>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</si>
  <si>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</si>
  <si>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</si>
  <si>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</si>
  <si>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</si>
  <si>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</si>
  <si>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</si>
  <si>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</si>
  <si>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</si>
  <si>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</si>
  <si>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</si>
  <si>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</si>
  <si>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</si>
  <si>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</si>
  <si>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</si>
  <si>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</si>
  <si>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</si>
  <si>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</si>
  <si>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</si>
  <si>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</si>
  <si>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</si>
  <si>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</si>
  <si>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</si>
  <si>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</si>
  <si>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</si>
  <si>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</si>
  <si>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</si>
  <si>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</si>
  <si>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</si>
  <si>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</si>
  <si>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</si>
  <si>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</si>
  <si>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</si>
  <si>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</si>
  <si>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</si>
  <si>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</si>
  <si>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</si>
  <si>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</si>
  <si>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</si>
  <si>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</si>
  <si>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</si>
  <si>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</si>
  <si>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</si>
  <si>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</si>
  <si>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</si>
  <si>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</si>
  <si>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</si>
  <si>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</si>
  <si>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</si>
  <si>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</si>
  <si>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</si>
  <si>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</si>
  <si>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</si>
  <si>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</si>
  <si>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</si>
  <si>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</si>
  <si>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</si>
  <si>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</si>
  <si>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</si>
  <si>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</si>
  <si>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</si>
  <si>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</si>
  <si>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</si>
  <si>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</si>
  <si>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</si>
  <si>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</si>
  <si>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</si>
  <si>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</si>
  <si>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</si>
  <si>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</si>
  <si>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</si>
  <si>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</si>
  <si>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</si>
  <si>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</si>
  <si>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</si>
  <si>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</si>
  <si>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</si>
  <si>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</si>
  <si>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</si>
  <si>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</si>
  <si>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</si>
  <si>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</si>
  <si>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</si>
  <si>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</si>
  <si>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</si>
  <si>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</si>
  <si>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</si>
  <si>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</si>
  <si>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</si>
  <si>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</si>
  <si>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</si>
  <si>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</si>
  <si>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</si>
  <si>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</si>
  <si>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</si>
  <si>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</si>
  <si>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</si>
  <si>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</si>
  <si>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</si>
  <si>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</si>
  <si>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</si>
  <si>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</si>
  <si>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</si>
  <si>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</si>
  <si>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</si>
  <si>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</si>
  <si>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</si>
  <si>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</si>
  <si>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</si>
  <si>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</si>
  <si>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</si>
  <si>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</si>
  <si>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</si>
  <si>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</si>
  <si>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</si>
  <si>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</si>
  <si>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</si>
  <si>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</si>
  <si>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</si>
  <si>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</si>
  <si>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</si>
  <si>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</si>
  <si>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</si>
  <si>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</si>
  <si>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</si>
  <si>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</si>
  <si>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</si>
  <si>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</si>
  <si>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</si>
  <si>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</si>
  <si>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</si>
  <si>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</si>
  <si>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</si>
  <si>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</si>
  <si>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</si>
  <si>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</si>
  <si>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</si>
  <si>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</si>
  <si>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</si>
  <si>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</si>
  <si>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</si>
  <si>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</si>
  <si>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</si>
  <si>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</si>
  <si>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</si>
  <si>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</si>
  <si>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</si>
  <si>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</si>
  <si>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</si>
  <si>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</si>
  <si>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</si>
  <si>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</si>
  <si>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</si>
  <si>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</si>
  <si>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</si>
  <si>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</si>
  <si>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</si>
  <si>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</si>
  <si>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</si>
  <si>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</si>
  <si>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</si>
  <si>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</si>
  <si>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</si>
  <si>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</si>
  <si>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</si>
  <si>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</si>
  <si>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</si>
  <si>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</si>
  <si>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</si>
  <si>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</si>
  <si>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</si>
  <si>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</si>
  <si>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</si>
  <si>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</si>
  <si>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</si>
  <si>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</si>
  <si>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</si>
  <si>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</si>
  <si>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</si>
  <si>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</si>
  <si>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</si>
  <si>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</si>
  <si>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</si>
  <si>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</si>
  <si>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</si>
  <si>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</si>
  <si>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</si>
  <si>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</si>
  <si>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</si>
  <si>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</si>
  <si>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</si>
  <si>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</si>
  <si>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</si>
  <si>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</si>
  <si>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</si>
  <si>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</si>
  <si>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</si>
  <si>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</si>
  <si>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</si>
  <si>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</si>
  <si>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</si>
  <si>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</si>
  <si>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</si>
  <si>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</si>
  <si>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</si>
  <si>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</si>
  <si>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</si>
  <si>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</si>
  <si>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</si>
  <si>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</si>
  <si>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</si>
  <si>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</si>
  <si>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</si>
  <si>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</si>
  <si>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</si>
  <si>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</si>
  <si>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</si>
  <si>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</si>
  <si>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</si>
  <si>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</si>
  <si>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</si>
  <si>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</si>
  <si>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</si>
  <si>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</si>
  <si>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</si>
  <si>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</si>
  <si>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</si>
  <si>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</si>
  <si>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</si>
  <si>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</si>
  <si>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</si>
  <si>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</si>
  <si>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</si>
  <si>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</si>
  <si>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</si>
  <si>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</si>
  <si>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</si>
  <si>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</si>
  <si>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</si>
  <si>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</si>
  <si>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</si>
  <si>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</si>
  <si>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</si>
  <si>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</si>
  <si>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</si>
  <si>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</si>
  <si>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</si>
  <si>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</si>
  <si>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</si>
  <si>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</si>
  <si>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</si>
  <si>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</si>
  <si>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</si>
  <si>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</si>
  <si>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</si>
  <si>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</si>
  <si>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</si>
  <si>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</si>
  <si>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</si>
  <si>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</si>
  <si>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</si>
  <si>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</si>
  <si>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</si>
  <si>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</si>
  <si>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</si>
  <si>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</si>
  <si>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</si>
  <si>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</si>
  <si>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</si>
  <si>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</si>
  <si>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</si>
  <si>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</si>
  <si>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</si>
  <si>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</si>
  <si>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</si>
  <si>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</si>
  <si>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</si>
  <si>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</si>
  <si>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</si>
  <si>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</si>
  <si>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</si>
  <si>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</si>
  <si>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</si>
  <si>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</si>
  <si>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</si>
  <si>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</si>
  <si>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</si>
  <si>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</si>
  <si>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</si>
  <si>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</si>
  <si>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</si>
  <si>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</si>
  <si>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</si>
  <si>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</si>
  <si>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</si>
  <si>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</si>
  <si>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</si>
  <si>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</si>
  <si>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</si>
  <si>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</si>
  <si>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</si>
  <si>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</si>
  <si>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</si>
  <si>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</si>
  <si>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</si>
  <si>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</si>
  <si>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</si>
  <si>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</si>
  <si>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</si>
  <si>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</si>
  <si>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</si>
  <si>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</si>
  <si>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</si>
  <si>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</si>
  <si>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</si>
  <si>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</si>
  <si>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</si>
  <si>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</si>
  <si>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</si>
  <si>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</si>
  <si>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</si>
  <si>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</si>
  <si>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</si>
  <si>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</si>
  <si>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</si>
  <si>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</si>
  <si>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</si>
  <si>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</si>
  <si>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</si>
  <si>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</si>
  <si>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</si>
  <si>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</si>
  <si>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</si>
  <si>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</si>
  <si>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</si>
  <si>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</si>
  <si>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</si>
  <si>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</si>
  <si>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</si>
  <si>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</si>
  <si>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</si>
  <si>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</si>
  <si>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</si>
  <si>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</si>
  <si>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</si>
  <si>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</si>
  <si>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</si>
  <si>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</si>
  <si>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</si>
  <si>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</si>
  <si>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</si>
  <si>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</si>
  <si>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</si>
  <si>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</si>
  <si>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</si>
  <si>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</si>
  <si>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</si>
  <si>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</si>
  <si>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</si>
  <si>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</si>
  <si>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</si>
  <si>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</si>
  <si>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</si>
  <si>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</si>
  <si>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</si>
  <si>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</si>
  <si>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</si>
  <si>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</si>
  <si>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</si>
  <si>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</si>
  <si>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</si>
  <si>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</si>
  <si>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</si>
  <si>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</si>
  <si>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</si>
  <si>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</si>
  <si>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</si>
  <si>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</si>
  <si>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</si>
  <si>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</si>
  <si>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</si>
  <si>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</si>
  <si>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</si>
  <si>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</si>
  <si>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</si>
  <si>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</si>
  <si>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</si>
  <si>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</si>
  <si>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</si>
  <si>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</si>
  <si>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</si>
  <si>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</si>
  <si>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</si>
  <si>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</si>
  <si>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</si>
  <si>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</si>
  <si>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</si>
  <si>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</si>
  <si>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</si>
  <si>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</si>
  <si>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</si>
  <si>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</si>
  <si>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</si>
  <si>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</si>
  <si>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</si>
  <si>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</si>
  <si>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</si>
  <si>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</si>
  <si>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</si>
  <si>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</si>
  <si>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</si>
  <si>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</si>
  <si>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</si>
  <si>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</si>
  <si>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</si>
  <si>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</si>
  <si>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</si>
  <si>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</si>
  <si>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</si>
  <si>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</si>
  <si>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</si>
  <si>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</si>
  <si>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</si>
  <si>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</si>
  <si>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</si>
  <si>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</si>
  <si>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</si>
  <si>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</si>
  <si>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</si>
  <si>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</si>
  <si>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</si>
  <si>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</si>
  <si>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</si>
  <si>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</si>
  <si>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</si>
  <si>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</si>
  <si>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</si>
  <si>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</si>
  <si>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</si>
  <si>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</si>
  <si>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</si>
  <si>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</si>
  <si>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</si>
  <si>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</si>
  <si>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</si>
  <si>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</si>
  <si>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</si>
  <si>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</si>
  <si>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</si>
  <si>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</si>
  <si>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</si>
  <si>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</si>
  <si>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</si>
  <si>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</si>
  <si>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</si>
  <si>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</si>
  <si>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</si>
  <si>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</si>
  <si>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</si>
  <si>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</si>
  <si>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</si>
  <si>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</si>
  <si>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</si>
  <si>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</si>
  <si>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</si>
  <si>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</si>
  <si>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</si>
  <si>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</si>
  <si>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</si>
  <si>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</si>
  <si>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</si>
  <si>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</si>
  <si>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</si>
  <si>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</si>
  <si>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</si>
  <si>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</si>
  <si>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</si>
  <si>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</si>
  <si>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</si>
  <si>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</si>
  <si>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</si>
  <si>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</si>
  <si>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</si>
  <si>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</si>
  <si>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</si>
  <si>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</si>
  <si>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</si>
  <si>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</si>
  <si>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</si>
  <si>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</si>
  <si>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</si>
  <si>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</si>
  <si>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</si>
  <si>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</si>
  <si>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</si>
  <si>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</si>
  <si>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</si>
  <si>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</si>
  <si>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</si>
  <si>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</si>
  <si>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</si>
  <si>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</si>
  <si>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</si>
  <si>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</si>
  <si>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</si>
  <si>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</si>
  <si>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</si>
  <si>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</si>
  <si>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</si>
  <si>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</si>
  <si>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</si>
  <si>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</si>
  <si>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</si>
  <si>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</si>
  <si>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</si>
  <si>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</si>
  <si>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</si>
  <si>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</si>
  <si>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</si>
  <si>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</si>
  <si>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</si>
  <si>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</si>
  <si>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</si>
  <si>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</si>
  <si>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</si>
  <si>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</si>
  <si>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</si>
  <si>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</si>
  <si>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</si>
  <si>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</si>
  <si>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</si>
  <si>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</si>
  <si>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</si>
  <si>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</si>
  <si>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</si>
  <si>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</si>
  <si>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</si>
  <si>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</si>
  <si>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</si>
  <si>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</si>
  <si>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</si>
  <si>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</si>
  <si>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</si>
  <si>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</si>
  <si>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</si>
  <si>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</si>
  <si>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</si>
  <si>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</si>
  <si>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</si>
  <si>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</si>
  <si>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</si>
  <si>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</si>
  <si>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</si>
  <si>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</si>
  <si>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</si>
  <si>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</si>
  <si>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</si>
  <si>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</si>
  <si>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</si>
  <si>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</si>
  <si>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</si>
  <si>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</si>
  <si>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</si>
  <si>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</si>
  <si>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</si>
  <si>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</si>
  <si>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</si>
  <si>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</si>
  <si>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</si>
  <si>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</si>
  <si>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</si>
  <si>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</si>
  <si>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</si>
  <si>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</si>
  <si>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</si>
  <si>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</si>
  <si>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</si>
  <si>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</si>
  <si>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</si>
  <si>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</si>
  <si>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</si>
  <si>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</si>
  <si>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</si>
  <si>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</si>
  <si>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</si>
  <si>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</si>
  <si>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</si>
  <si>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</si>
  <si>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</si>
  <si>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</si>
  <si>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</si>
  <si>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</si>
  <si>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</si>
  <si>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</si>
  <si>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</si>
  <si>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</si>
  <si>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</si>
  <si>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</si>
  <si>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</si>
  <si>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</si>
  <si>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</si>
  <si>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</si>
  <si>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</si>
  <si>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</si>
  <si>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</si>
  <si>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</si>
  <si>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</si>
  <si>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</si>
  <si>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</si>
  <si>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</si>
  <si>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</si>
  <si>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</si>
  <si>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</si>
  <si>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</si>
  <si>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</si>
  <si>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</si>
  <si>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</si>
  <si>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</si>
  <si>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</si>
  <si>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</si>
  <si>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</si>
  <si>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</si>
  <si>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</si>
  <si>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</si>
  <si>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</si>
  <si>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</si>
  <si>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</si>
  <si>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</si>
  <si>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</si>
  <si>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</si>
  <si>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</si>
  <si>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</si>
  <si>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</si>
  <si>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</si>
  <si>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</si>
  <si>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</si>
  <si>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</si>
  <si>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</si>
  <si>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</si>
  <si>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</si>
  <si>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</si>
  <si>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</si>
  <si>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</si>
  <si>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</si>
  <si>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</si>
  <si>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</si>
  <si>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</si>
  <si>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</si>
  <si>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</si>
  <si>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</si>
  <si>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</si>
  <si>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</si>
  <si>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</si>
  <si>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</si>
  <si>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</si>
  <si>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</si>
  <si>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</si>
  <si>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</si>
  <si>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</si>
  <si>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</si>
  <si>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</si>
  <si>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</si>
  <si>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</si>
  <si>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</si>
  <si>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</si>
  <si>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</si>
  <si>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</si>
  <si>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</si>
  <si>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</si>
  <si>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</si>
  <si>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</si>
  <si>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</si>
  <si>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</si>
  <si>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</si>
  <si>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</si>
  <si>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</si>
  <si>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</si>
  <si>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</si>
  <si>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</si>
  <si>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</si>
  <si>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</si>
  <si>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</si>
  <si>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</si>
  <si>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</si>
  <si>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</si>
  <si>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</si>
  <si>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</si>
  <si>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</si>
  <si>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</si>
  <si>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</si>
  <si>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</si>
  <si>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</si>
  <si>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</si>
  <si>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</si>
  <si>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</si>
  <si>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</si>
  <si>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</si>
  <si>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</si>
  <si>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</si>
  <si>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</si>
  <si>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</si>
  <si>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</si>
  <si>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</si>
  <si>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</si>
  <si>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</si>
  <si>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</si>
  <si>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</si>
  <si>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</si>
  <si>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</si>
  <si>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</si>
  <si>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</si>
  <si>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</si>
  <si>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</si>
  <si>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</si>
  <si>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</si>
  <si>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</si>
  <si>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</si>
  <si>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</si>
  <si>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</si>
  <si>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</si>
  <si>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</si>
  <si>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</si>
  <si>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</si>
  <si>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</si>
  <si>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</si>
  <si>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</si>
  <si>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</si>
  <si>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</si>
  <si>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</si>
  <si>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</si>
  <si>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</si>
  <si>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</si>
  <si>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</si>
  <si>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</si>
  <si>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</si>
  <si>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</si>
  <si>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</si>
  <si>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</si>
  <si>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</si>
  <si>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</si>
  <si>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</si>
  <si>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</si>
  <si>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</si>
  <si>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</si>
  <si>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</si>
  <si>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</si>
  <si>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</si>
  <si>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</si>
  <si>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</si>
  <si>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</si>
  <si>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</si>
  <si>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</si>
  <si>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</si>
  <si>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</si>
  <si>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</si>
  <si>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</si>
  <si>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</si>
  <si>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</si>
  <si>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</si>
  <si>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</si>
  <si>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</si>
  <si>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</si>
  <si>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</si>
  <si>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</si>
  <si>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</si>
  <si>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</si>
  <si>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</si>
  <si>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</si>
  <si>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</si>
  <si>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</si>
  <si>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</si>
  <si>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</si>
  <si>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</si>
  <si>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</si>
  <si>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</si>
  <si>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</si>
  <si>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</si>
  <si>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</si>
  <si>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</si>
  <si>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</si>
  <si>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</si>
  <si>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</si>
  <si>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</si>
  <si>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</si>
  <si>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</si>
  <si>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</si>
  <si>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</si>
  <si>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</si>
  <si>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</si>
  <si>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</si>
  <si>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</si>
  <si>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</si>
  <si>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</si>
  <si>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</si>
  <si>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</si>
  <si>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</si>
  <si>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</si>
  <si>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</si>
  <si>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</si>
  <si>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</si>
  <si>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</si>
  <si>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</si>
  <si>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</si>
  <si>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</si>
  <si>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</si>
  <si>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</si>
  <si>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</si>
  <si>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</si>
  <si>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</si>
  <si>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</si>
  <si>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</si>
  <si>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</si>
  <si>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</si>
  <si>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</si>
  <si>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</si>
  <si>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</si>
  <si>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</si>
  <si>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</si>
  <si>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</si>
  <si>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</si>
  <si>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</si>
  <si>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</si>
  <si>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</si>
  <si>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</si>
  <si>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</si>
  <si>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</si>
  <si>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</si>
  <si>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</si>
  <si>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</si>
  <si>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</si>
  <si>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</si>
  <si>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</si>
  <si>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</si>
  <si>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</si>
  <si>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</si>
  <si>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</si>
  <si>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</si>
  <si>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</si>
  <si>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</si>
  <si>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</si>
  <si>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</si>
  <si>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</si>
  <si>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</si>
  <si>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</si>
  <si>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</si>
  <si>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</si>
  <si>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</si>
  <si>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</si>
  <si>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</si>
  <si>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</si>
  <si>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</si>
  <si>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</si>
  <si>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</si>
  <si>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</si>
  <si>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</si>
  <si>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</si>
  <si>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</si>
  <si>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</si>
  <si>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</si>
  <si>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</si>
  <si>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</si>
  <si>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</si>
  <si>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</si>
  <si>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</si>
  <si>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</si>
  <si>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</si>
  <si>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</si>
  <si>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</si>
  <si>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</si>
  <si>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</si>
  <si>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</si>
  <si>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</si>
  <si>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</si>
  <si>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</si>
  <si>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</si>
  <si>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</si>
  <si>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</si>
  <si>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</si>
  <si>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</si>
  <si>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</si>
  <si>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</si>
  <si>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</si>
  <si>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</si>
  <si>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</si>
  <si>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</si>
  <si>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</si>
  <si>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</si>
  <si>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</si>
  <si>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</si>
  <si>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</si>
  <si>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</si>
  <si>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</si>
  <si>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</si>
  <si>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</si>
  <si>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</si>
  <si>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</si>
  <si>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</si>
  <si>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</si>
  <si>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</si>
  <si>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</si>
  <si>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</si>
  <si>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</si>
  <si>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</si>
  <si>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</si>
  <si>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</si>
  <si>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</si>
  <si>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</si>
  <si>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</si>
  <si>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</si>
  <si>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</si>
  <si>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</si>
  <si>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</si>
  <si>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</si>
  <si>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</si>
  <si>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</si>
  <si>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</si>
  <si>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</si>
  <si>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</si>
  <si>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</si>
  <si>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</si>
  <si>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</si>
  <si>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</si>
  <si>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</si>
  <si>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</si>
  <si>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</si>
  <si>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</si>
  <si>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</si>
  <si>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</si>
  <si>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</si>
  <si>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</si>
  <si>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</si>
  <si>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</si>
  <si>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</si>
  <si>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</si>
  <si>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</si>
  <si>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</si>
  <si>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</si>
  <si>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</si>
  <si>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</si>
  <si>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</si>
  <si>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</si>
  <si>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</si>
  <si>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</si>
  <si>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</si>
  <si>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</si>
  <si>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</si>
  <si>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</si>
  <si>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</si>
  <si>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</si>
  <si>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</si>
  <si>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</si>
  <si>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</si>
  <si>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</si>
  <si>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</si>
  <si>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</si>
  <si>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</si>
  <si>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</si>
  <si>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</si>
  <si>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</si>
  <si>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</si>
  <si>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</si>
  <si>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</si>
  <si>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</si>
  <si>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</si>
  <si>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</si>
  <si>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</si>
  <si>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</si>
  <si>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</si>
  <si>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</si>
  <si>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</si>
  <si>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</si>
  <si>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</si>
  <si>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</si>
  <si>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</si>
  <si>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</si>
  <si>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</si>
  <si>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</si>
  <si>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</si>
  <si>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</si>
  <si>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</si>
  <si>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</si>
  <si>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</si>
  <si>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</si>
  <si>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</si>
  <si>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</si>
  <si>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</si>
  <si>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</si>
  <si>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</si>
  <si>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</si>
  <si>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</si>
  <si>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</si>
  <si>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</si>
  <si>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</si>
  <si>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</si>
  <si>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</si>
  <si>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</si>
  <si>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</si>
  <si>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</si>
  <si>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</si>
  <si>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</si>
  <si>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</si>
  <si>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</si>
  <si>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</si>
  <si>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</si>
  <si>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</si>
  <si>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</si>
  <si>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</si>
  <si>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</si>
  <si>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</si>
  <si>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</si>
  <si>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</si>
  <si>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</si>
  <si>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</si>
  <si>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</si>
  <si>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</si>
  <si>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</si>
  <si>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</si>
  <si>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</si>
  <si>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</si>
  <si>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</si>
  <si>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</si>
  <si>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</si>
  <si>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</si>
  <si>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</si>
  <si>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</si>
  <si>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</si>
  <si>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</si>
  <si>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</si>
  <si>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</si>
  <si>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</si>
  <si>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</si>
  <si>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</si>
  <si>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</si>
  <si>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</si>
  <si>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</si>
  <si>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</si>
  <si>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</si>
  <si>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</si>
  <si>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</si>
  <si>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</si>
  <si>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</si>
  <si>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</si>
  <si>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</si>
  <si>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</si>
  <si>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</si>
  <si>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</si>
  <si>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</si>
  <si>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</si>
  <si>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</si>
  <si>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</si>
  <si>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</si>
  <si>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</si>
  <si>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</si>
  <si>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</si>
  <si>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</si>
  <si>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</si>
  <si>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</si>
  <si>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</si>
  <si>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</si>
  <si>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</si>
  <si>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</si>
  <si>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</si>
  <si>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</si>
  <si>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</si>
  <si>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</si>
  <si>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</si>
  <si>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</si>
  <si>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</si>
  <si>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</si>
  <si>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</si>
  <si>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</si>
  <si>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</si>
  <si>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</si>
  <si>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</si>
  <si>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</si>
  <si>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</si>
  <si>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</si>
  <si>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</si>
  <si>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</si>
  <si>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</si>
  <si>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</si>
  <si>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</si>
  <si>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</si>
  <si>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</si>
  <si>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</si>
  <si>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</si>
  <si>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</si>
  <si>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</si>
  <si>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</si>
  <si>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</si>
  <si>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</si>
  <si>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</si>
  <si>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</si>
  <si>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</si>
  <si>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</si>
  <si>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</si>
  <si>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</si>
  <si>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</si>
  <si>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</si>
  <si>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</si>
  <si>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</si>
  <si>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</si>
  <si>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</si>
  <si>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</si>
  <si>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</si>
  <si>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</si>
  <si>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</si>
  <si>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</si>
  <si>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</si>
  <si>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</si>
  <si>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</si>
  <si>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</si>
  <si>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</si>
  <si>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</si>
  <si>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</si>
  <si>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</si>
  <si>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</si>
  <si>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</si>
  <si>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</si>
  <si>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</si>
  <si>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</si>
  <si>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</si>
  <si>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</si>
  <si>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</si>
  <si>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</si>
  <si>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</si>
  <si>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</si>
  <si>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</si>
  <si>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</si>
  <si>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</si>
  <si>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</si>
  <si>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</si>
  <si>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</si>
  <si>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</si>
  <si>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</si>
  <si>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</si>
  <si>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</si>
  <si>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</si>
  <si>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</si>
  <si>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</si>
  <si>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</si>
  <si>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</si>
  <si>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</si>
  <si>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</si>
  <si>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</si>
  <si>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</si>
  <si>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</si>
  <si>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</si>
  <si>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</si>
  <si>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</si>
  <si>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</si>
  <si>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</si>
  <si>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</si>
  <si>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</si>
  <si>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</si>
  <si>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</si>
  <si>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</si>
  <si>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</si>
  <si>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</si>
  <si>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</si>
  <si>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</si>
  <si>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</si>
  <si>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</si>
  <si>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</si>
  <si>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</si>
  <si>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</si>
  <si>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</si>
  <si>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</si>
  <si>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</si>
  <si>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</si>
  <si>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</si>
  <si>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</si>
  <si>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</si>
  <si>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</si>
  <si>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</si>
  <si>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</si>
  <si>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</si>
  <si>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</si>
  <si>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</si>
  <si>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</si>
  <si>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</si>
  <si>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</si>
  <si>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</si>
  <si>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</si>
  <si>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</si>
  <si>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</si>
  <si>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</si>
  <si>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</si>
  <si>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</si>
  <si>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</si>
  <si>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</si>
  <si>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</si>
  <si>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</si>
  <si>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</si>
  <si>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</si>
  <si>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</si>
  <si>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</si>
  <si>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</si>
  <si>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</si>
  <si>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</si>
  <si>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</si>
  <si>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</si>
  <si>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</si>
  <si>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</si>
  <si>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</si>
  <si>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</si>
  <si>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</si>
  <si>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</si>
  <si>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</si>
  <si>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</si>
  <si>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</si>
  <si>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</si>
  <si>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</si>
  <si>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</si>
  <si>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</si>
  <si>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</si>
  <si>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</si>
  <si>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</si>
  <si>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</si>
  <si>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</si>
  <si>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</si>
  <si>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</si>
  <si>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</si>
  <si>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</si>
  <si>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</si>
  <si>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</si>
  <si>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</si>
  <si>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</si>
  <si>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</si>
  <si>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</si>
  <si>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</si>
  <si>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</si>
  <si>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</si>
  <si>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</si>
  <si>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</si>
  <si>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</si>
  <si>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</si>
  <si>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</si>
  <si>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</si>
  <si>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</si>
  <si>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</si>
  <si>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</si>
  <si>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</si>
  <si>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</si>
  <si>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</si>
  <si>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</si>
  <si>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</si>
  <si>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</si>
  <si>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</si>
  <si>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</si>
  <si>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</si>
  <si>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</si>
  <si>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</si>
  <si>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</si>
  <si>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</si>
  <si>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</si>
  <si>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</si>
  <si>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</si>
  <si>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</si>
  <si>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</si>
  <si>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</si>
  <si>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</si>
  <si>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</si>
  <si>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</si>
  <si>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</si>
  <si>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</si>
  <si>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</si>
  <si>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</si>
  <si>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</si>
  <si>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</si>
  <si>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</si>
  <si>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</si>
  <si>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</si>
  <si>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</si>
  <si>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</si>
  <si>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</si>
  <si>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</si>
  <si>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</si>
  <si>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</si>
  <si>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</si>
  <si>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</si>
  <si>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</si>
  <si>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</si>
  <si>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</si>
  <si>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</si>
  <si>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</si>
  <si>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</si>
  <si>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</si>
  <si>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</si>
  <si>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</si>
  <si>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</si>
  <si>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</si>
  <si>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</si>
  <si>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</si>
  <si>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</si>
  <si>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</si>
  <si>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</si>
  <si>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</si>
  <si>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</si>
  <si>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</si>
  <si>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</si>
  <si>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</si>
  <si>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</si>
  <si>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</si>
  <si>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</si>
  <si>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</si>
  <si>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</si>
  <si>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</si>
  <si>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</si>
  <si>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</si>
  <si>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</si>
  <si>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</si>
  <si>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</si>
  <si>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</si>
  <si>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</si>
  <si>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</si>
  <si>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</si>
  <si>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</si>
  <si>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</si>
  <si>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</si>
  <si>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</si>
  <si>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</si>
  <si>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</si>
  <si>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</si>
  <si>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</si>
  <si>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</si>
  <si>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</si>
  <si>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</si>
  <si>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</si>
  <si>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</si>
  <si>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</si>
  <si>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</si>
  <si>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</si>
  <si>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</si>
  <si>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</si>
  <si>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</si>
  <si>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</si>
  <si>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</si>
  <si>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</si>
  <si>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</si>
  <si>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</si>
  <si>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</si>
  <si>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</si>
  <si>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</si>
  <si>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</si>
  <si>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</si>
  <si>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</si>
  <si>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</si>
  <si>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</si>
  <si>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</si>
  <si>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</si>
  <si>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</si>
  <si>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</si>
  <si>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</si>
  <si>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</si>
  <si>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</si>
  <si>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</si>
  <si>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</si>
  <si>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</si>
  <si>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</si>
  <si>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</si>
  <si>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</si>
  <si>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</si>
  <si>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</si>
  <si>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</si>
  <si>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</si>
  <si>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</si>
  <si>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</si>
  <si>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</si>
  <si>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</si>
  <si>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</si>
  <si>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</si>
  <si>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</si>
  <si>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</si>
  <si>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</si>
  <si>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</si>
  <si>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</si>
  <si>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</si>
  <si>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</si>
  <si>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</si>
  <si>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</si>
  <si>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</si>
  <si>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</si>
  <si>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</si>
  <si>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</si>
  <si>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</si>
  <si>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</si>
  <si>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</si>
  <si>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</si>
  <si>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</si>
  <si>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</si>
  <si>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</si>
  <si>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</si>
  <si>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</si>
  <si>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</si>
  <si>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</si>
  <si>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</si>
  <si>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</si>
  <si>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</si>
  <si>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</si>
  <si>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</si>
  <si>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</si>
  <si>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</si>
  <si>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</si>
  <si>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</si>
  <si>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</si>
  <si>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</si>
  <si>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</si>
  <si>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</si>
  <si>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</si>
  <si>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</si>
  <si>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</si>
  <si>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</si>
  <si>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</si>
  <si>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</si>
  <si>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</si>
  <si>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</si>
  <si>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</si>
  <si>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</si>
  <si>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</si>
  <si>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</si>
  <si>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</si>
  <si>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</si>
  <si>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</si>
  <si>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</si>
  <si>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</si>
  <si>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</si>
  <si>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</si>
  <si>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</si>
  <si>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</si>
  <si>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</si>
  <si>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</si>
  <si>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</si>
  <si>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</si>
  <si>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</si>
  <si>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</si>
  <si>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</si>
  <si>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</si>
  <si>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</si>
  <si>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</si>
  <si>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</si>
  <si>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</si>
  <si>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</si>
  <si>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</si>
  <si>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</si>
  <si>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</si>
  <si>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</si>
  <si>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</si>
  <si>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</si>
  <si>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</si>
  <si>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</si>
  <si>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</si>
  <si>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</si>
  <si>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</si>
  <si>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</si>
  <si>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</si>
  <si>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</si>
  <si>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</si>
  <si>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</si>
  <si>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</si>
  <si>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</si>
  <si>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</si>
  <si>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</si>
  <si>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</si>
  <si>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</si>
  <si>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</si>
  <si>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</si>
  <si>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</si>
  <si>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</si>
  <si>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</si>
  <si>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</si>
  <si>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</si>
  <si>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</si>
  <si>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</si>
  <si>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</si>
  <si>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</si>
  <si>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</si>
  <si>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</si>
  <si>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</si>
  <si>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</si>
  <si>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</si>
  <si>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</si>
  <si>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</si>
  <si>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</si>
  <si>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</si>
  <si>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</si>
  <si>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</si>
  <si>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</si>
  <si>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</si>
  <si>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</si>
  <si>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</si>
  <si>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</si>
  <si>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</si>
  <si>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</si>
  <si>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</si>
  <si>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</si>
  <si>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</si>
  <si>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</si>
  <si>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</si>
  <si>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</si>
  <si>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</si>
  <si>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</si>
  <si>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</si>
  <si>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</si>
  <si>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</si>
  <si>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</si>
  <si>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</si>
  <si>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</si>
  <si>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</si>
  <si>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</si>
  <si>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</si>
  <si>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</si>
  <si>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</si>
  <si>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</si>
  <si>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</si>
  <si>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</si>
  <si>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</si>
  <si>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</si>
  <si>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</si>
  <si>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</si>
  <si>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</si>
  <si>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</si>
  <si>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</si>
  <si>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</si>
  <si>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</si>
  <si>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</si>
  <si>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</si>
  <si>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</si>
  <si>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</si>
  <si>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</si>
  <si>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</si>
  <si>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</si>
  <si>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</si>
  <si>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</si>
  <si>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</si>
  <si>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</si>
  <si>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</si>
  <si>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</si>
  <si>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</si>
  <si>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</si>
  <si>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</si>
  <si>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</si>
  <si>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</si>
  <si>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</si>
  <si>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</si>
  <si>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</si>
  <si>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</si>
  <si>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</si>
  <si>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</si>
  <si>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</si>
  <si>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</si>
  <si>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</si>
  <si>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</si>
  <si>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</si>
  <si>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</si>
  <si>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</si>
  <si>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</si>
  <si>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</si>
  <si>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</si>
  <si>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</si>
  <si>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</si>
  <si>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</si>
  <si>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</si>
  <si>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</si>
  <si>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</si>
  <si>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</si>
  <si>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</si>
  <si>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</si>
  <si>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</si>
  <si>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</si>
  <si>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</si>
  <si>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</si>
  <si>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</si>
  <si>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</si>
  <si>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</si>
  <si>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</si>
  <si>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</si>
  <si>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</si>
  <si>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</si>
  <si>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</si>
  <si>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</si>
  <si>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</si>
  <si>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</si>
  <si>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</si>
  <si>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</si>
  <si>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</si>
  <si>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</si>
  <si>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</si>
  <si>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</si>
  <si>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</si>
  <si>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</si>
  <si>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</si>
  <si>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</si>
  <si>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</si>
  <si>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</si>
  <si>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</si>
  <si>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</si>
  <si>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</si>
  <si>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</si>
  <si>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</si>
  <si>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</si>
  <si>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</si>
  <si>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</si>
  <si>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</si>
  <si>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</si>
  <si>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</si>
  <si>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</si>
  <si>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</si>
  <si>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</si>
  <si>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</si>
  <si>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</si>
  <si>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</si>
  <si>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</si>
  <si>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</si>
  <si>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</si>
  <si>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</si>
  <si>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</si>
  <si>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</si>
  <si>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</si>
  <si>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</si>
  <si>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</si>
  <si>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</si>
  <si>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</si>
  <si>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</si>
  <si>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</si>
  <si>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</si>
  <si>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</si>
  <si>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</si>
  <si>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</si>
  <si>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</si>
  <si>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</si>
  <si>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</si>
  <si>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</si>
  <si>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</si>
  <si>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</si>
  <si>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</si>
  <si>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</si>
  <si>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</si>
  <si>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</si>
  <si>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</si>
  <si>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</si>
  <si>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</si>
  <si>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</si>
  <si>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</si>
  <si>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</si>
  <si>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</si>
  <si>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</si>
  <si>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</si>
  <si>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</si>
  <si>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</si>
  <si>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</si>
  <si>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</si>
  <si>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</si>
  <si>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</si>
  <si>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</si>
  <si>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</si>
  <si>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</si>
  <si>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</si>
  <si>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</si>
  <si>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</si>
  <si>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</si>
  <si>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</si>
  <si>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</si>
  <si>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</si>
  <si>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</si>
  <si>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</si>
  <si>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</si>
  <si>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</si>
  <si>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</si>
  <si>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</si>
  <si>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</si>
  <si>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</si>
  <si>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</si>
  <si>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</si>
  <si>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</si>
  <si>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</si>
  <si>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</si>
  <si>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</si>
  <si>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</si>
  <si>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</si>
  <si>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</si>
  <si>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</si>
  <si>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</si>
  <si>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</si>
  <si>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</si>
  <si>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</si>
  <si>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</si>
  <si>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</si>
  <si>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</si>
  <si>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</si>
  <si>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</si>
  <si>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</si>
  <si>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</si>
  <si>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</si>
  <si>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</si>
  <si>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</si>
  <si>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</si>
  <si>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</si>
  <si>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</si>
  <si>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</si>
  <si>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</si>
  <si>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</si>
  <si>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</si>
  <si>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</si>
  <si>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</si>
  <si>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</si>
  <si>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</si>
  <si>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</si>
  <si>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</si>
  <si>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</si>
  <si>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</si>
  <si>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</si>
  <si>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</si>
  <si>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</si>
  <si>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</si>
  <si>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</si>
  <si>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</si>
  <si>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</si>
  <si>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</si>
  <si>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</si>
  <si>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</si>
  <si>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</si>
  <si>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</si>
  <si>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</si>
  <si>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</si>
  <si>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</si>
  <si>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</si>
  <si>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</si>
  <si>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</si>
  <si>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</si>
  <si>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</si>
  <si>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</si>
  <si>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</si>
  <si>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</si>
  <si>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</si>
  <si>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</si>
  <si>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</si>
  <si>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</si>
  <si>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</si>
  <si>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</si>
  <si>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</si>
  <si>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</si>
  <si>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</si>
  <si>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</si>
  <si>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</si>
  <si>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</si>
  <si>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</si>
  <si>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</si>
  <si>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</si>
  <si>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</si>
  <si>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</si>
  <si>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</si>
  <si>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</si>
  <si>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</si>
  <si>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</si>
  <si>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</si>
  <si>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</si>
  <si>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</si>
  <si>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</si>
  <si>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</si>
  <si>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</si>
  <si>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</si>
  <si>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</si>
  <si>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</si>
  <si>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</si>
  <si>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</si>
  <si>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</si>
  <si>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</si>
  <si>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</si>
  <si>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</si>
  <si>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</si>
  <si>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</si>
  <si>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</si>
  <si>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</si>
  <si>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</si>
  <si>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</si>
  <si>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</si>
  <si>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</si>
  <si>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</si>
  <si>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</si>
  <si>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</si>
  <si>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</si>
  <si>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</si>
  <si>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</si>
  <si>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</si>
  <si>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</si>
  <si>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</si>
  <si>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</si>
  <si>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</si>
  <si>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</si>
  <si>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</si>
  <si>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</si>
  <si>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</si>
  <si>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</si>
  <si>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</si>
  <si>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</si>
  <si>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</si>
  <si>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</si>
  <si>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</si>
  <si>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</si>
  <si>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</si>
  <si>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</si>
  <si>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</si>
  <si>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</si>
  <si>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</si>
  <si>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</si>
  <si>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</si>
  <si>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</si>
  <si>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</si>
  <si>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</si>
  <si>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</si>
  <si>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</si>
  <si>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</si>
  <si>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</si>
  <si>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</si>
  <si>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</si>
  <si>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</si>
  <si>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</si>
  <si>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</si>
  <si>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</si>
  <si>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</si>
  <si>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</si>
  <si>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</si>
  <si>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</si>
  <si>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</si>
  <si>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</si>
  <si>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</si>
  <si>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</si>
  <si>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</si>
  <si>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</si>
  <si>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</si>
  <si>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</si>
  <si>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</si>
  <si>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</si>
  <si>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</si>
  <si>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</si>
  <si>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</si>
  <si>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</si>
  <si>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</si>
  <si>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</si>
  <si>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</si>
  <si>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</si>
  <si>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</si>
  <si>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</si>
  <si>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</si>
  <si>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</si>
  <si>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</si>
  <si>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</si>
  <si>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</si>
  <si>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</si>
  <si>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</si>
  <si>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</si>
  <si>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</si>
  <si>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</si>
  <si>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</si>
  <si>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</si>
  <si>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</si>
  <si>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</si>
  <si>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</si>
  <si>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</si>
  <si>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</si>
  <si>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</si>
  <si>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</si>
  <si>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</si>
  <si>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</si>
  <si>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</si>
  <si>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</si>
  <si>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</si>
  <si>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</si>
  <si>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</si>
  <si>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</si>
  <si>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</si>
  <si>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</si>
  <si>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</si>
  <si>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</si>
  <si>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</si>
  <si>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</si>
  <si>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</si>
  <si>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</si>
  <si>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</si>
  <si>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</si>
  <si>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</si>
  <si>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</si>
  <si>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</si>
  <si>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</si>
  <si>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</si>
  <si>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</si>
  <si>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</si>
  <si>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</si>
  <si>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</si>
  <si>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</si>
  <si>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</si>
  <si>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</si>
  <si>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</si>
  <si>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</si>
  <si>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</si>
  <si>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</si>
  <si>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</si>
  <si>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</si>
  <si>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</si>
  <si>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</si>
  <si>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</si>
  <si>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</si>
  <si>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</si>
  <si>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</si>
  <si>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</si>
  <si>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</si>
  <si>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</si>
  <si>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</si>
  <si>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</si>
  <si>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</si>
  <si>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</si>
  <si>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</si>
  <si>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</si>
  <si>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</si>
  <si>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</si>
  <si>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</si>
  <si>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</si>
  <si>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</si>
  <si>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</si>
  <si>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</si>
  <si>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</si>
  <si>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</si>
  <si>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</si>
  <si>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</si>
  <si>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</si>
  <si>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</si>
  <si>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</si>
  <si>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</si>
  <si>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</si>
  <si>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</si>
  <si>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</si>
  <si>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</si>
  <si>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</si>
  <si>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</si>
  <si>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</si>
  <si>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</si>
  <si>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</si>
  <si>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</si>
  <si>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</si>
  <si>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</si>
  <si>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</si>
  <si>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</si>
  <si>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</si>
  <si>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</si>
  <si>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</si>
  <si>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</si>
  <si>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</si>
  <si>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</si>
  <si>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</si>
  <si>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</si>
  <si>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</si>
  <si>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</si>
  <si>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</si>
  <si>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</si>
  <si>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</si>
  <si>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</si>
  <si>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</si>
  <si>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</si>
  <si>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</si>
  <si>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</si>
  <si>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</si>
  <si>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</si>
  <si>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</si>
  <si>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</si>
  <si>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</si>
  <si>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</si>
  <si>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</si>
  <si>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</si>
  <si>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</si>
  <si>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</si>
  <si>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</si>
  <si>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</si>
  <si>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</si>
  <si>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</si>
  <si>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</si>
  <si>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</si>
  <si>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</si>
  <si>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</si>
  <si>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</si>
  <si>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</si>
  <si>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</si>
  <si>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</si>
  <si>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</si>
  <si>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</si>
  <si>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</si>
  <si>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</si>
  <si>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</si>
  <si>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</si>
  <si>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</si>
  <si>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</si>
  <si>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</si>
  <si>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</si>
  <si>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</si>
  <si>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</si>
  <si>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</si>
  <si>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</si>
  <si>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</si>
  <si>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</si>
  <si>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</si>
  <si>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</si>
  <si>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</si>
  <si>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</si>
  <si>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</si>
  <si>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</si>
  <si>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</si>
  <si>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</si>
  <si>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</si>
  <si>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</si>
  <si>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</si>
  <si>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</si>
  <si>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</si>
  <si>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</si>
  <si>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</si>
  <si>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</si>
  <si>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</si>
  <si>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</si>
  <si>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</si>
  <si>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</si>
  <si>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</si>
  <si>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</si>
  <si>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</si>
  <si>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</si>
  <si>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</si>
  <si>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</si>
  <si>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</si>
  <si>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</si>
  <si>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</si>
  <si>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</si>
  <si>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</si>
  <si>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</si>
  <si>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</si>
  <si>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</si>
  <si>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</si>
  <si>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</si>
  <si>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</si>
  <si>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</si>
  <si>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</si>
  <si>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</si>
  <si>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</si>
  <si>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</si>
  <si>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</si>
  <si>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</si>
  <si>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</si>
  <si>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</si>
  <si>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</si>
  <si>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</si>
  <si>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</si>
  <si>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</si>
  <si>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</si>
  <si>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</si>
  <si>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</si>
  <si>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</si>
  <si>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</si>
  <si>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</si>
  <si>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</si>
  <si>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</si>
  <si>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</si>
  <si>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</si>
  <si>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</si>
  <si>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</si>
  <si>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</si>
  <si>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</si>
  <si>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</si>
  <si>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</si>
  <si>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</si>
  <si>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</si>
  <si>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</si>
  <si>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</si>
  <si>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</si>
  <si>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</si>
  <si>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</si>
  <si>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</si>
  <si>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</si>
  <si>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</si>
  <si>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</si>
  <si>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</si>
  <si>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</si>
  <si>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</si>
  <si>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</si>
  <si>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</si>
  <si>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</si>
  <si>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</si>
  <si>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</si>
  <si>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</si>
  <si>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</si>
  <si>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</si>
  <si>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</si>
  <si>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</si>
  <si>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</si>
  <si>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</si>
  <si>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</si>
  <si>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</si>
  <si>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</si>
  <si>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</si>
  <si>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</si>
  <si>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</si>
  <si>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</si>
  <si>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</si>
  <si>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</si>
  <si>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</si>
  <si>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</si>
  <si>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</si>
  <si>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</si>
  <si>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</si>
  <si>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</si>
  <si>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</si>
  <si>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</si>
  <si>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</si>
  <si>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</si>
  <si>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</si>
  <si>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</si>
  <si>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</si>
  <si>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</si>
  <si>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</si>
  <si>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</si>
  <si>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</si>
  <si>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</si>
  <si>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</si>
  <si>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</si>
  <si>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</si>
  <si>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</si>
  <si>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</si>
  <si>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</si>
  <si>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</si>
  <si>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</si>
  <si>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</si>
  <si>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</si>
  <si>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</si>
  <si>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</si>
  <si>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</si>
  <si>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</si>
  <si>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</si>
  <si>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</si>
  <si>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</si>
  <si>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</si>
  <si>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</si>
  <si>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</si>
  <si>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</si>
  <si>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</si>
  <si>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</si>
  <si>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</si>
  <si>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</si>
  <si>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</si>
  <si>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</si>
  <si>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</si>
  <si>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</si>
  <si>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</si>
  <si>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</si>
  <si>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</si>
  <si>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</si>
  <si>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</si>
  <si>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</si>
  <si>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</si>
  <si>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</si>
  <si>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</si>
  <si>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</si>
  <si>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</si>
  <si>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</si>
  <si>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</si>
  <si>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</si>
  <si>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</si>
  <si>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</si>
  <si>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</si>
  <si>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</si>
  <si>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</si>
  <si>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</si>
  <si>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</si>
  <si>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</si>
  <si>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</si>
  <si>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</si>
  <si>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</si>
  <si>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</si>
  <si>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</si>
  <si>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</si>
  <si>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</si>
  <si>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</si>
  <si>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</si>
  <si>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</si>
  <si>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</si>
  <si>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</si>
  <si>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</si>
  <si>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</si>
  <si>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</si>
  <si>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</si>
  <si>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</si>
  <si>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</si>
  <si>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</si>
  <si>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</si>
  <si>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</si>
  <si>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</si>
  <si>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</si>
  <si>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</si>
  <si>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</si>
  <si>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</si>
  <si>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</si>
  <si>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</si>
  <si>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</si>
  <si>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</si>
  <si>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</si>
  <si>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</si>
  <si>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</si>
  <si>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</si>
  <si>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</si>
  <si>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</si>
  <si>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</si>
  <si>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</si>
  <si>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</si>
  <si>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</si>
  <si>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</si>
  <si>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</si>
  <si>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</si>
  <si>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</si>
  <si>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</si>
  <si>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</si>
  <si>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</si>
  <si>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</si>
  <si>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</si>
  <si>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</si>
  <si>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</si>
  <si>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</si>
  <si>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</si>
  <si>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</si>
  <si>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</si>
  <si>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</si>
  <si>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</si>
  <si>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</si>
  <si>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</si>
  <si>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</si>
  <si>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</si>
  <si>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</si>
  <si>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</si>
  <si>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</si>
  <si>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</si>
  <si>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</si>
  <si>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</si>
  <si>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</si>
  <si>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</si>
  <si>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</si>
  <si>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</si>
  <si>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</si>
  <si>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</si>
  <si>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</si>
  <si>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</si>
  <si>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</si>
  <si>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</si>
  <si>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</si>
  <si>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</si>
  <si>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</si>
  <si>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</si>
  <si>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</si>
  <si>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</si>
  <si>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</si>
  <si>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</si>
  <si>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</si>
  <si>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</si>
  <si>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</si>
  <si>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</si>
  <si>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</si>
  <si>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</si>
  <si>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</si>
  <si>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</si>
  <si>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</si>
  <si>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</si>
  <si>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</si>
  <si>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</si>
  <si>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</si>
  <si>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</si>
  <si>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</si>
  <si>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</si>
  <si>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</si>
  <si>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</si>
  <si>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</si>
  <si>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</si>
  <si>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</si>
  <si>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</si>
  <si>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</si>
  <si>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</si>
  <si>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</si>
  <si>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</si>
  <si>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</si>
  <si>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</si>
  <si>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</si>
  <si>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</si>
  <si>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</si>
  <si>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</si>
  <si>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</si>
  <si>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</si>
  <si>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</si>
  <si>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</si>
  <si>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</si>
  <si>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</si>
  <si>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</si>
  <si>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</si>
  <si>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</si>
  <si>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</si>
  <si>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</si>
  <si>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</si>
  <si>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</si>
  <si>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</si>
  <si>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</si>
  <si>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</si>
  <si>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</si>
  <si>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</si>
  <si>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</si>
  <si>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</si>
  <si>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</si>
  <si>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</si>
  <si>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</si>
  <si>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</si>
  <si>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</si>
  <si>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</si>
  <si>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</si>
  <si>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</si>
  <si>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</si>
  <si>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</si>
  <si>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</si>
  <si>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</si>
  <si>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</si>
  <si>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</si>
  <si>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</si>
  <si>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</si>
  <si>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</si>
  <si>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</si>
  <si>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</si>
  <si>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</si>
  <si>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</si>
  <si>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</si>
  <si>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</si>
  <si>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</si>
  <si>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</si>
  <si>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</si>
  <si>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</si>
  <si>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</si>
  <si>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</si>
  <si>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</si>
  <si>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</si>
  <si>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</si>
  <si>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</si>
  <si>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</si>
  <si>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</si>
  <si>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</si>
  <si>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</si>
  <si>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</si>
  <si>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</si>
  <si>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</si>
  <si>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</si>
  <si>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</si>
  <si>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</si>
  <si>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</si>
  <si>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</si>
  <si>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</si>
  <si>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</si>
  <si>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</si>
  <si>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</si>
  <si>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</si>
  <si>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</si>
  <si>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</si>
  <si>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</si>
  <si>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</si>
  <si>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</si>
  <si>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</si>
  <si>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</si>
  <si>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</si>
  <si>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</si>
  <si>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</si>
  <si>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</si>
  <si>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</si>
  <si>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</si>
  <si>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</si>
  <si>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</si>
  <si>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</si>
  <si>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</si>
  <si>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</si>
  <si>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</si>
  <si>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</si>
  <si>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</si>
  <si>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</si>
  <si>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</si>
  <si>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</si>
  <si>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</si>
  <si>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</si>
  <si>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</si>
  <si>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</si>
  <si>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</si>
  <si>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</si>
  <si>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</si>
  <si>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</si>
  <si>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</si>
  <si>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</si>
  <si>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</si>
  <si>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</si>
  <si>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</si>
  <si>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</si>
  <si>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</si>
  <si>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</si>
  <si>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</si>
  <si>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</si>
  <si>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</si>
  <si>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</si>
  <si>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</si>
  <si>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</si>
  <si>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</si>
  <si>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</si>
  <si>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</si>
  <si>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</si>
  <si>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</si>
  <si>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</si>
  <si>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</si>
  <si>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</si>
  <si>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</si>
  <si>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</si>
  <si>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</si>
  <si>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</si>
  <si>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</si>
  <si>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</si>
  <si>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</si>
  <si>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</si>
  <si>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</si>
  <si>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</si>
  <si>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</si>
  <si>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</si>
  <si>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</si>
  <si>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</si>
  <si>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</si>
  <si>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</si>
  <si>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</si>
  <si>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</si>
  <si>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</si>
  <si>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</si>
  <si>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</si>
  <si>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</si>
  <si>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</si>
  <si>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</si>
  <si>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</si>
  <si>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</si>
  <si>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</si>
  <si>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</si>
  <si>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</si>
  <si>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</si>
  <si>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</si>
  <si>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</si>
  <si>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</si>
  <si>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</si>
  <si>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</si>
  <si>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</si>
  <si>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</si>
  <si>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</si>
  <si>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</si>
  <si>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</si>
  <si>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</si>
  <si>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</si>
  <si>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</si>
  <si>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</si>
  <si>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</si>
  <si>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</si>
  <si>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</si>
  <si>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</si>
  <si>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</si>
  <si>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</si>
  <si>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</si>
  <si>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</si>
  <si>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</si>
  <si>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</si>
  <si>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</si>
  <si>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</si>
  <si>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</si>
  <si>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</si>
  <si>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</si>
  <si>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</si>
  <si>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</si>
  <si>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</si>
  <si>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</si>
  <si>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</si>
  <si>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</si>
  <si>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</si>
  <si>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</si>
  <si>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</si>
  <si>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</si>
  <si>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</si>
  <si>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</si>
  <si>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</si>
  <si>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</si>
  <si>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</si>
  <si>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</si>
  <si>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</si>
  <si>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</si>
  <si>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</si>
  <si>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</si>
  <si>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</si>
  <si>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</si>
  <si>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</si>
  <si>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</si>
  <si>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</si>
  <si>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</si>
  <si>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</si>
  <si>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</si>
  <si>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</si>
  <si>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</si>
  <si>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</si>
  <si>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</si>
  <si>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</si>
  <si>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</si>
  <si>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</si>
  <si>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</si>
  <si>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</si>
  <si>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</si>
  <si>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</si>
  <si>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</si>
  <si>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</si>
  <si>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</si>
  <si>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</si>
  <si>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</si>
  <si>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</si>
  <si>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</si>
  <si>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</si>
  <si>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</si>
  <si>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</si>
  <si>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</si>
  <si>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</si>
  <si>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</si>
  <si>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</si>
  <si>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</si>
  <si>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</si>
  <si>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</si>
  <si>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</si>
  <si>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</si>
  <si>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</si>
  <si>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</si>
  <si>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</si>
  <si>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</si>
  <si>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</si>
  <si>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</si>
  <si>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</si>
  <si>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</si>
  <si>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</si>
  <si>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</si>
  <si>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</si>
  <si>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</si>
  <si>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</si>
  <si>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</si>
  <si>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</si>
  <si>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</si>
  <si>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</si>
  <si>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</si>
  <si>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</si>
  <si>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</si>
  <si>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</si>
  <si>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</si>
  <si>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</si>
  <si>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</si>
  <si>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</si>
  <si>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</si>
  <si>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</si>
  <si>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</si>
  <si>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</si>
  <si>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</si>
  <si>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</si>
  <si>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</si>
  <si>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</si>
  <si>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</si>
  <si>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</si>
  <si>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</si>
  <si>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</si>
  <si>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</si>
  <si>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</si>
  <si>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</si>
  <si>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</si>
  <si>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</si>
  <si>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</si>
  <si>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</si>
  <si>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</si>
  <si>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</si>
  <si>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</si>
  <si>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</si>
  <si>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</si>
  <si>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</si>
  <si>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</si>
  <si>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</si>
  <si>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</si>
  <si>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</si>
  <si>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</si>
  <si>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</si>
  <si>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</si>
  <si>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</si>
  <si>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</si>
  <si>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</si>
  <si>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</si>
  <si>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</si>
  <si>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</si>
  <si>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</si>
  <si>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</si>
  <si>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</si>
  <si>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</si>
  <si>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</si>
  <si>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</si>
  <si>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</si>
  <si>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</si>
  <si>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</si>
  <si>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</si>
  <si>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</si>
  <si>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</si>
  <si>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</si>
  <si>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</si>
  <si>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</si>
  <si>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</si>
  <si>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</si>
  <si>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</si>
  <si>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</si>
  <si>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</si>
  <si>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</si>
  <si>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</si>
  <si>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</si>
  <si>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</si>
  <si>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</si>
  <si>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</si>
  <si>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</si>
  <si>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</si>
  <si>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</si>
  <si>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</si>
  <si>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</si>
  <si>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</si>
  <si>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</si>
  <si>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</si>
  <si>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</si>
  <si>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</si>
  <si>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</si>
  <si>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</si>
  <si>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</si>
  <si>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</si>
  <si>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</si>
  <si>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</si>
  <si>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</si>
  <si>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</si>
  <si>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</si>
  <si>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</si>
  <si>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</si>
  <si>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</si>
  <si>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</si>
  <si>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</si>
  <si>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</si>
  <si>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</si>
  <si>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</si>
  <si>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</si>
  <si>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</si>
  <si>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</si>
  <si>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</si>
  <si>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</si>
  <si>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</si>
  <si>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</si>
  <si>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</si>
  <si>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</si>
  <si>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</si>
  <si>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</si>
  <si>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</si>
  <si>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</si>
  <si>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</si>
  <si>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</si>
  <si>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</si>
  <si>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</si>
  <si>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</si>
  <si>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</si>
  <si>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</si>
  <si>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</si>
  <si>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</si>
  <si>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</si>
  <si>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</si>
  <si>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</si>
  <si>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</si>
  <si>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</si>
  <si>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</si>
  <si>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</si>
  <si>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</si>
  <si>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</si>
  <si>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</si>
  <si>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</si>
  <si>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</si>
  <si>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</si>
  <si>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</si>
  <si>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</si>
  <si>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</si>
  <si>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</si>
  <si>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</si>
  <si>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</si>
  <si>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</si>
  <si>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</si>
  <si>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</si>
  <si>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</si>
  <si>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</si>
  <si>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</si>
  <si>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</si>
  <si>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</si>
  <si>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</si>
  <si>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</si>
  <si>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</si>
  <si>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</si>
  <si>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</si>
  <si>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</si>
  <si>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</si>
  <si>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</si>
  <si>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</si>
  <si>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</si>
  <si>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</si>
  <si>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</si>
  <si>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</si>
  <si>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</si>
  <si>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</si>
  <si>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</si>
  <si>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</si>
  <si>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</si>
  <si>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</si>
  <si>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</si>
  <si>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</si>
  <si>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</si>
  <si>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</si>
  <si>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</si>
  <si>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</si>
  <si>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</si>
  <si>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</si>
  <si>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</si>
  <si>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</si>
  <si>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</si>
  <si>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</si>
  <si>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</si>
  <si>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</si>
  <si>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</si>
  <si>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</si>
  <si>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</si>
  <si>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</si>
  <si>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</si>
  <si>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</si>
  <si>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</si>
  <si>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</si>
  <si>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</si>
  <si>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</si>
  <si>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</si>
  <si>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</si>
  <si>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</si>
  <si>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</si>
  <si>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</si>
  <si>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</si>
  <si>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</si>
  <si>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</si>
  <si>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</si>
  <si>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</si>
  <si>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</si>
  <si>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</si>
  <si>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</si>
  <si>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</si>
  <si>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</si>
  <si>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</si>
  <si>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</si>
  <si>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</si>
  <si>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</si>
  <si>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</si>
  <si>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</si>
  <si>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</si>
  <si>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</si>
  <si>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</si>
  <si>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</si>
  <si>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</si>
  <si>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</si>
  <si>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</si>
  <si>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</si>
  <si>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</si>
  <si>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</si>
  <si>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</si>
  <si>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</si>
  <si>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</si>
  <si>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</si>
  <si>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</si>
  <si>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</si>
  <si>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</si>
  <si>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</si>
  <si>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</si>
  <si>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</si>
  <si>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</si>
  <si>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</si>
  <si>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</si>
  <si>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</si>
  <si>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</si>
  <si>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</si>
  <si>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</si>
  <si>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</si>
  <si>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</si>
  <si>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</si>
  <si>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</si>
  <si>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</si>
  <si>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</si>
  <si>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</si>
  <si>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</si>
  <si>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</si>
  <si>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</si>
  <si>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</si>
  <si>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</si>
  <si>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</si>
  <si>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</si>
  <si>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</si>
  <si>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</si>
  <si>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</si>
  <si>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</si>
  <si>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</si>
  <si>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</si>
  <si>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</si>
  <si>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</si>
  <si>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</si>
  <si>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</si>
  <si>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</si>
  <si>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</si>
  <si>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</si>
  <si>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</si>
  <si>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</si>
  <si>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</si>
  <si>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</si>
  <si>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</si>
  <si>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</si>
  <si>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</si>
  <si>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</si>
  <si>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</si>
  <si>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</si>
  <si>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</si>
  <si>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</si>
  <si>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</si>
  <si>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</si>
  <si>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</si>
  <si>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</si>
  <si>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</si>
  <si>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</si>
  <si>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</si>
  <si>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</si>
  <si>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</si>
  <si>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</si>
  <si>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</si>
  <si>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</si>
  <si>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</si>
  <si>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</si>
  <si>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</si>
  <si>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</si>
  <si>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</si>
  <si>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</si>
  <si>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</si>
  <si>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</si>
  <si>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</si>
  <si>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</si>
  <si>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</si>
  <si>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</si>
  <si>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</si>
  <si>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</si>
  <si>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</si>
  <si>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</si>
  <si>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</si>
  <si>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</si>
  <si>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</si>
  <si>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</si>
  <si>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</si>
  <si>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</si>
  <si>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</si>
  <si>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</si>
  <si>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</si>
  <si>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</si>
  <si>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</si>
  <si>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</si>
  <si>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</si>
  <si>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</si>
  <si>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</si>
  <si>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</si>
  <si>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</si>
  <si>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</si>
  <si>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</si>
  <si>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</si>
  <si>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</si>
  <si>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</si>
  <si>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</si>
  <si>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</si>
  <si>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</si>
  <si>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</si>
  <si>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</si>
  <si>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</si>
  <si>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</si>
  <si>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</si>
  <si>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</si>
  <si>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</si>
  <si>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</si>
  <si>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</si>
  <si>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</si>
  <si>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</si>
  <si>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</si>
  <si>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</si>
  <si>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</si>
  <si>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</si>
  <si>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</si>
  <si>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</si>
  <si>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</si>
  <si>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</si>
  <si>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</si>
  <si>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</si>
  <si>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</si>
  <si>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</si>
  <si>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</si>
  <si>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</si>
  <si>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</si>
  <si>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</si>
  <si>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</si>
  <si>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</si>
  <si>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</si>
  <si>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</si>
  <si>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</si>
  <si>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</si>
  <si>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</si>
  <si>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</si>
  <si>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</si>
  <si>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</si>
  <si>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</si>
  <si>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</si>
  <si>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</si>
  <si>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</si>
  <si>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</si>
  <si>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</si>
  <si>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</si>
  <si>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</si>
  <si>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</si>
  <si>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</si>
  <si>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</si>
  <si>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</si>
  <si>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</si>
  <si>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</si>
  <si>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</si>
  <si>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</si>
  <si>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</si>
  <si>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</si>
  <si>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</si>
  <si>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</si>
  <si>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</si>
  <si>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</si>
  <si>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</si>
  <si>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</si>
  <si>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</si>
  <si>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</si>
  <si>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</si>
  <si>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</si>
  <si>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</si>
  <si>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</si>
  <si>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</si>
  <si>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</si>
  <si>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</si>
  <si>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</si>
  <si>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</si>
  <si>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</si>
  <si>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</si>
  <si>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</si>
  <si>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</si>
  <si>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</si>
  <si>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</si>
  <si>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</si>
  <si>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</si>
  <si>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</si>
  <si>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</si>
  <si>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</si>
  <si>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</si>
  <si>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</si>
  <si>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</si>
  <si>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</si>
  <si>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</si>
  <si>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</si>
  <si>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</si>
  <si>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</si>
  <si>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</si>
  <si>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</si>
  <si>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</si>
  <si>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</si>
  <si>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</si>
  <si>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</si>
  <si>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</si>
  <si>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</si>
  <si>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</si>
  <si>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</si>
  <si>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</si>
  <si>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</si>
  <si>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</si>
  <si>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</si>
  <si>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</si>
  <si>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</si>
  <si>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</si>
  <si>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</si>
  <si>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</si>
  <si>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</si>
  <si>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</si>
  <si>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</si>
  <si>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</si>
  <si>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</si>
  <si>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</si>
  <si>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</si>
  <si>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</si>
  <si>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</si>
  <si>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</si>
  <si>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</si>
  <si>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</si>
  <si>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</si>
  <si>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</si>
  <si>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</si>
  <si>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</si>
  <si>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</si>
  <si>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</si>
  <si>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</si>
  <si>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</si>
  <si>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</si>
  <si>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</si>
  <si>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</si>
  <si>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</si>
  <si>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</si>
  <si>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</si>
  <si>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</si>
  <si>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</si>
  <si>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</si>
  <si>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</si>
  <si>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</si>
  <si>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</si>
  <si>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</si>
  <si>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</si>
  <si>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</si>
  <si>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</si>
  <si>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</si>
  <si>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</si>
  <si>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</si>
  <si>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</si>
  <si>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</si>
  <si>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</si>
  <si>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</si>
  <si>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</si>
  <si>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</si>
  <si>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</si>
  <si>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</si>
  <si>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</si>
  <si>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</si>
  <si>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</si>
  <si>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</si>
  <si>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</si>
  <si>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</si>
  <si>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</si>
  <si>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</si>
  <si>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</si>
  <si>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</si>
  <si>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</si>
  <si>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</si>
  <si>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</si>
  <si>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</si>
  <si>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</si>
  <si>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</si>
  <si>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</si>
  <si>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</si>
  <si>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</si>
  <si>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</si>
  <si>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</si>
  <si>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</si>
  <si>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</si>
  <si>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</si>
  <si>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</si>
  <si>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</si>
  <si>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</si>
  <si>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</si>
  <si>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</si>
  <si>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</si>
  <si>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</si>
  <si>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</si>
  <si>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</si>
  <si>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</si>
  <si>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</si>
  <si>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</si>
  <si>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</si>
  <si>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</si>
  <si>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</si>
  <si>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</si>
  <si>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</si>
  <si>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</si>
  <si>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</si>
  <si>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</si>
  <si>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</si>
  <si>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</si>
  <si>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</si>
  <si>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</si>
  <si>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</si>
  <si>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</si>
  <si>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</si>
  <si>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</si>
  <si>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</si>
  <si>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</si>
  <si>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</si>
  <si>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</si>
  <si>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</si>
  <si>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</si>
  <si>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</si>
  <si>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</si>
  <si>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</si>
  <si>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</si>
  <si>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</si>
  <si>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</si>
  <si>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</si>
  <si>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</si>
  <si>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</si>
  <si>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</si>
  <si>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</si>
  <si>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</si>
  <si>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</si>
  <si>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</si>
  <si>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</si>
  <si>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</si>
  <si>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</si>
  <si>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</si>
  <si>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</si>
  <si>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</si>
  <si>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</si>
  <si>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</si>
  <si>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</si>
  <si>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</si>
  <si>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</si>
  <si>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</si>
  <si>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</si>
  <si>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</si>
  <si>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</si>
  <si>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</si>
  <si>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</si>
  <si>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</si>
  <si>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</si>
  <si>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</si>
  <si>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</si>
  <si>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</si>
  <si>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</si>
  <si>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</si>
  <si>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</si>
  <si>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</si>
  <si>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</si>
  <si>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</si>
  <si>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</si>
  <si>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</si>
  <si>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</si>
  <si>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</si>
  <si>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</si>
  <si>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</si>
  <si>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</si>
  <si>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</si>
  <si>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</si>
  <si>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</si>
  <si>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</si>
  <si>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</si>
  <si>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</si>
  <si>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</si>
  <si>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</si>
  <si>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</si>
  <si>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</si>
  <si>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</si>
  <si>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</si>
  <si>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</si>
  <si>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</si>
  <si>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</si>
  <si>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</si>
  <si>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</si>
  <si>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</si>
  <si>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</si>
  <si>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</si>
  <si>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</si>
  <si>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</si>
  <si>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</si>
  <si>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</si>
  <si>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</si>
  <si>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</si>
  <si>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</si>
  <si>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</si>
  <si>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</si>
  <si>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</si>
  <si>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</si>
  <si>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</si>
  <si>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</si>
  <si>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</si>
  <si>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</si>
  <si>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</si>
  <si>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</si>
  <si>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</si>
  <si>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</si>
  <si>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</si>
  <si>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</si>
  <si>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</si>
  <si>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</si>
  <si>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</si>
  <si>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</si>
  <si>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</si>
  <si>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</si>
  <si>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</si>
  <si>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</si>
  <si>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</si>
  <si>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</si>
  <si>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</si>
  <si>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</si>
  <si>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</si>
  <si>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</si>
  <si>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</si>
  <si>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</si>
  <si>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</si>
  <si>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</si>
  <si>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</si>
  <si>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</si>
  <si>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</si>
  <si>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</si>
  <si>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</si>
  <si>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</si>
  <si>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</si>
  <si>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</si>
  <si>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</si>
  <si>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</si>
  <si>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</si>
  <si>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</si>
  <si>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</si>
  <si>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</si>
  <si>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</si>
  <si>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</si>
  <si>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</si>
  <si>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</si>
  <si>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</si>
  <si>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</si>
  <si>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</si>
  <si>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</si>
  <si>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</si>
  <si>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</si>
  <si>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</si>
  <si>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</si>
  <si>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</si>
  <si>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</si>
  <si>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</si>
  <si>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</si>
  <si>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</si>
  <si>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</si>
  <si>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</si>
  <si>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</si>
  <si>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</si>
  <si>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</si>
  <si>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</si>
  <si>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</si>
  <si>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</si>
  <si>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</si>
  <si>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</si>
  <si>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</si>
  <si>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</si>
  <si>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</si>
  <si>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</si>
  <si>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</si>
  <si>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</si>
  <si>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</si>
  <si>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</si>
  <si>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</si>
  <si>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</si>
  <si>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</si>
  <si>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</si>
  <si>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</si>
  <si>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</si>
  <si>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</si>
  <si>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</si>
  <si>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</si>
  <si>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</si>
  <si>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</si>
  <si>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</si>
  <si>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</si>
  <si>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</si>
  <si>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</si>
  <si>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</si>
  <si>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</si>
  <si>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</si>
  <si>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</si>
  <si>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</si>
  <si>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</si>
  <si>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</si>
  <si>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</si>
  <si>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</si>
  <si>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</si>
  <si>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</si>
  <si>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</si>
  <si>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</si>
  <si>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</si>
  <si>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</si>
  <si>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</si>
  <si>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</si>
  <si>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</si>
  <si>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</si>
  <si>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</si>
  <si>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</si>
  <si>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</si>
  <si>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</si>
  <si>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</si>
  <si>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</si>
  <si>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</si>
  <si>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</si>
  <si>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</si>
  <si>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</si>
  <si>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</si>
  <si>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</si>
  <si>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</si>
  <si>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</si>
  <si>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</si>
  <si>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</si>
  <si>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</si>
  <si>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</si>
  <si>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</si>
  <si>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</si>
  <si>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</si>
  <si>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</si>
  <si>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</si>
  <si>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</si>
  <si>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</si>
  <si>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</si>
  <si>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</si>
  <si>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</si>
  <si>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</si>
  <si>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</si>
  <si>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</si>
  <si>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</si>
  <si>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</si>
  <si>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</si>
  <si>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</si>
  <si>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</si>
  <si>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</si>
  <si>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</si>
  <si>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</si>
  <si>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</si>
  <si>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</si>
  <si>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</si>
  <si>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</si>
  <si>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</si>
  <si>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</si>
  <si>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</si>
  <si>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</si>
  <si>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</si>
  <si>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</si>
  <si>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</si>
  <si>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</si>
  <si>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</si>
  <si>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</si>
  <si>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</si>
  <si>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</si>
  <si>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</si>
  <si>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</si>
  <si>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</si>
  <si>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</si>
  <si>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</si>
  <si>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</si>
  <si>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</si>
  <si>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</si>
  <si>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</si>
  <si>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</si>
  <si>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</si>
  <si>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</si>
  <si>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</si>
  <si>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</si>
  <si>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</si>
  <si>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</si>
  <si>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</si>
  <si>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</si>
  <si>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</si>
  <si>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</si>
  <si>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</si>
  <si>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</si>
  <si>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</si>
  <si>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</si>
  <si>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</si>
  <si>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</si>
  <si>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</si>
  <si>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</si>
  <si>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</si>
  <si>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</si>
  <si>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</si>
  <si>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</si>
  <si>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</si>
  <si>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</si>
  <si>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</si>
  <si>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</si>
  <si>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</si>
  <si>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</si>
  <si>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</si>
  <si>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</si>
  <si>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</si>
  <si>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</si>
  <si>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</si>
  <si>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</si>
  <si>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</si>
  <si>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</si>
  <si>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</si>
  <si>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</si>
  <si>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</si>
  <si>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</si>
  <si>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</si>
  <si>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</si>
  <si>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</si>
  <si>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</si>
  <si>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</si>
  <si>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</si>
  <si>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</si>
  <si>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</si>
  <si>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</si>
  <si>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</si>
  <si>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</si>
  <si>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</si>
  <si>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</si>
  <si>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</si>
  <si>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</si>
  <si>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</si>
  <si>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</si>
  <si>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</si>
  <si>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</si>
  <si>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</si>
  <si>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</si>
  <si>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</si>
  <si>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</si>
  <si>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</si>
  <si>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</si>
  <si>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</si>
  <si>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</si>
  <si>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</si>
  <si>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</si>
  <si>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</si>
  <si>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</si>
  <si>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</si>
  <si>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</si>
  <si>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</si>
  <si>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</si>
  <si>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</si>
  <si>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</si>
  <si>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</si>
  <si>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</si>
  <si>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</si>
  <si>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</si>
  <si>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</si>
  <si>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</si>
  <si>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</si>
  <si>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</si>
  <si>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</si>
  <si>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</si>
  <si>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</si>
  <si>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</si>
  <si>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</si>
  <si>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</si>
  <si>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</si>
  <si>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</si>
  <si>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</si>
  <si>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</si>
  <si>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</si>
  <si>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</si>
  <si>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</si>
  <si>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</si>
  <si>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</si>
  <si>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</si>
  <si>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</si>
  <si>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</si>
  <si>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</si>
  <si>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</si>
  <si>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</si>
  <si>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</si>
  <si>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</si>
  <si>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</si>
  <si>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</si>
  <si>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</si>
  <si>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</si>
  <si>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</si>
  <si>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</si>
  <si>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</si>
  <si>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</si>
  <si>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</si>
  <si>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</si>
  <si>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</si>
  <si>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</si>
  <si>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</si>
  <si>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</si>
  <si>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</si>
  <si>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</si>
  <si>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</si>
  <si>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</si>
  <si>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</si>
  <si>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</si>
  <si>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</si>
  <si>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</si>
  <si>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</si>
  <si>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</si>
  <si>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</si>
  <si>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</si>
  <si>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</si>
  <si>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</si>
  <si>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</si>
  <si>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</si>
  <si>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</si>
  <si>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</si>
  <si>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</si>
  <si>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</si>
  <si>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</si>
  <si>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</si>
  <si>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</si>
  <si>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</si>
  <si>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</si>
  <si>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</si>
  <si>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</si>
  <si>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</si>
  <si>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</si>
  <si>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</si>
  <si>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</si>
  <si>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</si>
  <si>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</si>
  <si>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</si>
  <si>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</si>
  <si>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</si>
  <si>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</si>
  <si>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</si>
  <si>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</si>
  <si>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</si>
  <si>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</si>
  <si>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</si>
  <si>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</si>
  <si>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</si>
  <si>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</si>
  <si>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</si>
  <si>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</si>
  <si>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</si>
  <si>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</si>
  <si>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</si>
  <si>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</si>
  <si>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</si>
  <si>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</si>
  <si>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</si>
  <si>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</si>
  <si>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</si>
  <si>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</si>
  <si>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</si>
  <si>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</si>
  <si>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</si>
  <si>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</si>
  <si>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</si>
  <si>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</si>
  <si>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</si>
  <si>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</si>
  <si>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</si>
  <si>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</si>
  <si>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</si>
  <si>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</si>
  <si>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</si>
  <si>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</si>
  <si>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</si>
  <si>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</si>
  <si>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</si>
  <si>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</si>
  <si>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</si>
  <si>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</si>
  <si>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</si>
  <si>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</si>
  <si>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</si>
  <si>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</si>
  <si>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</si>
  <si>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</si>
  <si>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</si>
  <si>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</si>
  <si>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</si>
  <si>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</si>
  <si>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</si>
  <si>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</si>
  <si>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</si>
  <si>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</si>
  <si>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</si>
  <si>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</si>
  <si>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</si>
  <si>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</si>
  <si>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</si>
  <si>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</si>
  <si>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</si>
  <si>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</si>
  <si>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</si>
  <si>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</si>
  <si>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</si>
  <si>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</si>
  <si>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</si>
  <si>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</si>
  <si>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</si>
  <si>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</si>
  <si>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</si>
  <si>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</si>
  <si>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</si>
  <si>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</si>
  <si>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</si>
  <si>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</si>
  <si>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</si>
  <si>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</si>
  <si>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</si>
  <si>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</si>
  <si>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</si>
  <si>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</si>
  <si>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</si>
  <si>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</si>
  <si>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</si>
  <si>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</si>
  <si>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</si>
  <si>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</si>
  <si>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</si>
  <si>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</si>
  <si>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</si>
  <si>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</si>
  <si>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</si>
  <si>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</si>
  <si>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</si>
  <si>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</si>
  <si>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</si>
  <si>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</si>
  <si>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</si>
  <si>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</si>
  <si>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</si>
  <si>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</si>
  <si>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</si>
  <si>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</si>
  <si>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</si>
  <si>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</si>
  <si>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</si>
  <si>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</si>
  <si>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</si>
  <si>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</si>
  <si>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</si>
  <si>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</si>
  <si>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</si>
  <si>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</si>
  <si>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</si>
  <si>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</si>
  <si>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</si>
  <si>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</si>
  <si>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</si>
  <si>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</si>
  <si>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</si>
  <si>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</si>
  <si>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</si>
  <si>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</si>
  <si>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</si>
  <si>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</si>
  <si>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</si>
  <si>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</si>
  <si>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</si>
  <si>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</si>
  <si>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</si>
  <si>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</si>
  <si>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</si>
  <si>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</si>
  <si>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</si>
  <si>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</si>
  <si>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</si>
  <si>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</si>
  <si>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</si>
  <si>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</si>
  <si>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</si>
  <si>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</si>
  <si>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</si>
  <si>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</si>
  <si>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</si>
  <si>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</si>
  <si>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</si>
  <si>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</si>
  <si>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</si>
  <si>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</si>
  <si>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</si>
  <si>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</si>
  <si>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</si>
  <si>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</si>
  <si>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</si>
  <si>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</si>
  <si>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</si>
  <si>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</si>
  <si>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</si>
  <si>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</si>
  <si>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</si>
  <si>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</si>
  <si>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</si>
  <si>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</si>
  <si>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</si>
  <si>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</si>
  <si>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</si>
  <si>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</si>
  <si>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</si>
  <si>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</si>
  <si>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</si>
  <si>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</si>
  <si>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</si>
  <si>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</si>
  <si>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</si>
  <si>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</si>
  <si>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</si>
  <si>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</si>
  <si>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</si>
  <si>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</si>
  <si>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</si>
  <si>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</si>
  <si>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</si>
  <si>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</si>
  <si>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</si>
  <si>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</si>
  <si>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</si>
  <si>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</si>
  <si>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</si>
  <si>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</si>
  <si>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</si>
  <si>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</si>
  <si>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</si>
  <si>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</si>
  <si>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</si>
  <si>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</si>
  <si>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</si>
  <si>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</si>
  <si>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</si>
  <si>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</si>
  <si>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</si>
  <si>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</si>
  <si>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</si>
  <si>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</si>
  <si>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</si>
  <si>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</si>
  <si>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</si>
  <si>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</si>
  <si>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</si>
  <si>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</si>
  <si>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</si>
  <si>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</si>
  <si>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</si>
  <si>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</si>
  <si>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</si>
  <si>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</si>
  <si>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</si>
  <si>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</si>
  <si>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</si>
  <si>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</si>
  <si>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</si>
  <si>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</si>
  <si>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</si>
  <si>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</si>
  <si>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</si>
  <si>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</si>
  <si>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</si>
  <si>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</si>
  <si>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</si>
  <si>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</si>
  <si>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</si>
  <si>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</si>
  <si>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</si>
  <si>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</si>
  <si>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</si>
  <si>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</si>
  <si>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</si>
  <si>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</si>
  <si>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</si>
  <si>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</si>
  <si>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</si>
  <si>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</si>
  <si>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</si>
  <si>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</si>
  <si>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</si>
  <si>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</si>
  <si>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</si>
  <si>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</si>
  <si>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</si>
  <si>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</si>
  <si>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</si>
  <si>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</si>
  <si>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</si>
  <si>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</si>
  <si>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</si>
  <si>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</si>
  <si>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</si>
  <si>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</si>
  <si>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</si>
  <si>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</si>
  <si>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</si>
  <si>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</si>
  <si>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</si>
  <si>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</si>
  <si>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</si>
  <si>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</si>
  <si>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</si>
  <si>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</si>
  <si>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</si>
  <si>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</si>
  <si>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</si>
  <si>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</si>
  <si>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</si>
  <si>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</si>
  <si>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</si>
  <si>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</si>
  <si>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</si>
  <si>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</si>
  <si>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</si>
  <si>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</si>
  <si>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</si>
  <si>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</si>
  <si>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</si>
  <si>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</si>
  <si>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</si>
  <si>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</si>
  <si>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</si>
  <si>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</si>
  <si>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</si>
  <si>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</si>
  <si>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</si>
  <si>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</si>
  <si>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</si>
  <si>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</si>
  <si>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</si>
  <si>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</si>
  <si>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</si>
  <si>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</si>
  <si>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</si>
  <si>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</si>
  <si>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</si>
  <si>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</si>
  <si>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</si>
  <si>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</si>
  <si>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</si>
  <si>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</si>
  <si>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</si>
  <si>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</si>
  <si>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</si>
  <si>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</si>
  <si>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</si>
  <si>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</si>
  <si>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</si>
  <si>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</si>
  <si>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</si>
  <si>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</si>
  <si>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</si>
  <si>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</si>
  <si>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</si>
  <si>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</si>
  <si>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</si>
  <si>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</si>
  <si>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</si>
  <si>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</si>
  <si>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</si>
  <si>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</si>
  <si>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</si>
  <si>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</si>
  <si>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</si>
  <si>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</si>
  <si>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</si>
  <si>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</si>
  <si>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</si>
  <si>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</si>
  <si>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</si>
  <si>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</si>
  <si>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</si>
  <si>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</si>
  <si>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</si>
  <si>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</si>
  <si>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</si>
  <si>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</si>
  <si>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</si>
  <si>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</si>
  <si>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</si>
  <si>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</si>
  <si>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</si>
  <si>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</si>
  <si>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</si>
  <si>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</si>
  <si>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</si>
  <si>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</si>
  <si>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</si>
  <si>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</si>
  <si>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</si>
  <si>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</si>
  <si>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</si>
  <si>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</si>
  <si>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</si>
  <si>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</si>
  <si>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</si>
  <si>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</si>
  <si>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</si>
  <si>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</si>
  <si>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</si>
  <si>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</si>
  <si>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</si>
  <si>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</si>
  <si>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</si>
  <si>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</si>
  <si>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</si>
  <si>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</si>
  <si>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</si>
  <si>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</si>
  <si>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</si>
  <si>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</si>
  <si>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</si>
  <si>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</si>
  <si>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</si>
  <si>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</si>
  <si>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</si>
  <si>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</si>
  <si>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</si>
  <si>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</si>
  <si>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</si>
  <si>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</si>
  <si>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</si>
  <si>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</si>
  <si>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</si>
  <si>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</si>
  <si>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</si>
  <si>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</si>
  <si>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</si>
  <si>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</si>
  <si>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</si>
  <si>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</si>
  <si>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</si>
  <si>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</si>
  <si>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</si>
  <si>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</si>
  <si>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</si>
  <si>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</si>
  <si>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</si>
  <si>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</si>
  <si>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</si>
  <si>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</si>
  <si>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</si>
  <si>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</si>
  <si>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</si>
  <si>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</si>
  <si>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</si>
  <si>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</si>
  <si>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</si>
  <si>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</si>
  <si>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</si>
  <si>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</si>
  <si>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</si>
  <si>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</si>
  <si>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</si>
  <si>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</si>
  <si>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</si>
  <si>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</si>
  <si>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</si>
  <si>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</si>
  <si>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</si>
  <si>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</si>
  <si>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</si>
  <si>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</si>
  <si>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</si>
  <si>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</si>
  <si>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</si>
  <si>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</si>
  <si>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</si>
  <si>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</si>
  <si>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</si>
  <si>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</si>
  <si>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</si>
  <si>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</si>
  <si>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</si>
  <si>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</si>
  <si>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</si>
  <si>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</si>
  <si>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</si>
  <si>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</si>
  <si>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</si>
  <si>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</si>
  <si>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</si>
  <si>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</si>
  <si>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</si>
  <si>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</si>
  <si>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</si>
  <si>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</si>
  <si>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</si>
  <si>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</si>
  <si>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</si>
  <si>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</si>
  <si>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</si>
  <si>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</si>
  <si>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</si>
  <si>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</si>
  <si>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</si>
  <si>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</si>
  <si>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</si>
  <si>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</si>
  <si>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</si>
  <si>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</si>
  <si>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</si>
  <si>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</si>
  <si>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</si>
  <si>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</si>
  <si>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</si>
  <si>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</si>
  <si>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</si>
  <si>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</si>
  <si>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</si>
  <si>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</si>
  <si>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</si>
  <si>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</si>
  <si>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</si>
  <si>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</si>
  <si>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</si>
  <si>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</si>
  <si>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</si>
  <si>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</si>
  <si>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</si>
  <si>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</si>
  <si>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</si>
  <si>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</si>
  <si>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</si>
  <si>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</si>
  <si>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</si>
  <si>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</si>
  <si>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</si>
  <si>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</si>
  <si>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</si>
  <si>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</si>
  <si>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</si>
  <si>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</si>
  <si>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</si>
  <si>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</si>
  <si>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</si>
  <si>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</si>
  <si>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</si>
  <si>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</si>
  <si>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</si>
  <si>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</si>
  <si>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</si>
  <si>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</si>
  <si>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</si>
  <si>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</si>
  <si>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</si>
  <si>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</si>
  <si>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</si>
  <si>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</si>
  <si>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</si>
  <si>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</si>
  <si>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</si>
  <si>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</si>
  <si>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</si>
  <si>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</si>
  <si>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</si>
  <si>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</si>
  <si>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</si>
  <si>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</si>
  <si>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</si>
  <si>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</si>
  <si>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</si>
  <si>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</si>
  <si>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</si>
  <si>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</si>
  <si>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</si>
  <si>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</si>
  <si>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</si>
  <si>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</si>
  <si>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</si>
  <si>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</si>
  <si>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</si>
  <si>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</si>
  <si>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</si>
  <si>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</si>
  <si>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</si>
  <si>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</si>
  <si>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</si>
  <si>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</si>
  <si>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</si>
  <si>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</si>
  <si>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</si>
  <si>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</si>
  <si>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</si>
  <si>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</si>
  <si>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</si>
  <si>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</si>
  <si>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</si>
  <si>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</si>
  <si>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</si>
  <si>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</si>
  <si>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</si>
  <si>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</si>
  <si>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</si>
  <si>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</si>
  <si>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</si>
  <si>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</si>
  <si>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</si>
  <si>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</si>
  <si>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</si>
  <si>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</si>
  <si>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</si>
  <si>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</si>
  <si>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</si>
  <si>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</si>
  <si>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</si>
  <si>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</si>
  <si>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</si>
  <si>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</si>
  <si>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</si>
  <si>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</si>
  <si>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</si>
  <si>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</si>
  <si>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</si>
  <si>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</si>
  <si>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</si>
  <si>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</si>
  <si>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</si>
  <si>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</si>
  <si>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</si>
  <si>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</si>
  <si>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</si>
  <si>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</si>
  <si>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</si>
  <si>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</si>
  <si>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</si>
  <si>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</si>
  <si>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</si>
  <si>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</si>
  <si>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</si>
  <si>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</si>
  <si>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</si>
  <si>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</si>
  <si>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</si>
  <si>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</si>
  <si>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</si>
  <si>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</si>
  <si>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</si>
  <si>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</si>
  <si>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</si>
  <si>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</si>
  <si>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</si>
  <si>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</si>
  <si>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</si>
  <si>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</si>
  <si>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</si>
  <si>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</si>
  <si>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</si>
  <si>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</si>
  <si>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</si>
  <si>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</si>
  <si>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</si>
  <si>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</si>
  <si>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</si>
  <si>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</si>
  <si>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</si>
  <si>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</si>
  <si>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</si>
  <si>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</si>
  <si>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</si>
  <si>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</si>
  <si>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</si>
  <si>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</si>
  <si>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</si>
  <si>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</si>
  <si>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</si>
  <si>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</si>
  <si>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</si>
  <si>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</si>
  <si>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</si>
  <si>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</si>
  <si>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</si>
  <si>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</si>
  <si>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</si>
  <si>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</si>
  <si>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</si>
  <si>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</si>
  <si>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</si>
  <si>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</si>
  <si>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</si>
  <si>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</si>
  <si>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</si>
  <si>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</si>
  <si>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</si>
  <si>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</si>
  <si>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</si>
  <si>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</si>
  <si>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</si>
  <si>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</si>
  <si>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</si>
  <si>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</si>
  <si>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</si>
  <si>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</si>
  <si>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</si>
  <si>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</si>
  <si>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</si>
  <si>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</si>
  <si>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</si>
  <si>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</si>
  <si>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</si>
  <si>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</si>
  <si>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</si>
  <si>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</si>
  <si>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</si>
  <si>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</si>
  <si>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</si>
  <si>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</si>
  <si>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</si>
  <si>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</si>
  <si>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</si>
  <si>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</si>
  <si>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</si>
  <si>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</si>
  <si>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</si>
  <si>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</si>
  <si>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</si>
  <si>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</si>
  <si>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</si>
  <si>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</si>
  <si>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</si>
  <si>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</si>
  <si>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</si>
  <si>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</si>
  <si>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</si>
  <si>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</si>
  <si>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</si>
  <si>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</si>
  <si>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</si>
  <si>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</si>
  <si>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</si>
  <si>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</si>
  <si>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</si>
  <si>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</si>
  <si>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</si>
  <si>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</si>
  <si>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</si>
  <si>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</si>
  <si>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</si>
  <si>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</si>
  <si>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</si>
  <si>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</si>
  <si>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</si>
  <si>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</si>
  <si>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</si>
  <si>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</si>
  <si>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</si>
  <si>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</si>
  <si>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</si>
  <si>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</si>
  <si>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</si>
  <si>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</si>
  <si>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</si>
  <si>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</si>
  <si>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</si>
  <si>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</si>
  <si>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</si>
  <si>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</si>
  <si>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</si>
  <si>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</si>
  <si>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</si>
  <si>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</si>
  <si>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</si>
  <si>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</si>
  <si>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</si>
  <si>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</si>
  <si>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</si>
  <si>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</si>
  <si>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</si>
  <si>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</si>
  <si>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</si>
  <si>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</si>
  <si>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</si>
  <si>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</si>
  <si>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</si>
  <si>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</si>
  <si>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</si>
  <si>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</si>
  <si>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</si>
  <si>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</si>
  <si>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</si>
  <si>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</si>
  <si>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</si>
  <si>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</si>
  <si>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</si>
  <si>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</si>
  <si>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</si>
  <si>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</si>
  <si>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</si>
  <si>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</si>
  <si>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</si>
  <si>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</si>
  <si>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</si>
  <si>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</si>
  <si>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</si>
  <si>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</si>
  <si>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</si>
  <si>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</si>
  <si>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</si>
  <si>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</si>
  <si>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</si>
  <si>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</si>
  <si>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</si>
  <si>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</si>
  <si>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</si>
  <si>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</si>
  <si>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</si>
  <si>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</si>
  <si>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</si>
  <si>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</si>
  <si>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</si>
  <si>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</si>
  <si>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</si>
  <si>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</si>
  <si>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</si>
  <si>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</si>
  <si>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</si>
  <si>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</si>
  <si>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</si>
  <si>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</si>
  <si>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</si>
  <si>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</si>
  <si>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</si>
  <si>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</si>
  <si>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</si>
  <si>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</si>
  <si>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</si>
  <si>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</si>
  <si>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</si>
  <si>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</si>
  <si>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</si>
  <si>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</si>
  <si>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</si>
  <si>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</si>
  <si>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</si>
  <si>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</si>
  <si>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</si>
  <si>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</si>
  <si>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</si>
  <si>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</si>
  <si>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</si>
  <si>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</si>
  <si>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</si>
  <si>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</si>
  <si>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</si>
  <si>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</si>
  <si>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</si>
  <si>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</si>
  <si>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</si>
  <si>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</si>
  <si>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</si>
  <si>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</si>
  <si>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</si>
  <si>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</si>
  <si>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</si>
  <si>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</si>
  <si>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</si>
  <si>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</si>
  <si>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</si>
  <si>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</si>
  <si>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</si>
  <si>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</si>
  <si>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</si>
  <si>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</si>
  <si>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</si>
  <si>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</si>
  <si>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</si>
  <si>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</si>
  <si>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</si>
  <si>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</si>
  <si>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</si>
  <si>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</si>
  <si>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</si>
  <si>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</si>
  <si>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</si>
  <si>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</si>
  <si>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</si>
  <si>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</si>
  <si>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</si>
  <si>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</si>
  <si>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</si>
  <si>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</si>
  <si>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</si>
  <si>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</si>
  <si>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</si>
  <si>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</si>
  <si>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</si>
  <si>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</si>
  <si>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</si>
  <si>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</si>
  <si>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</si>
  <si>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</si>
  <si>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</si>
  <si>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</si>
  <si>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</si>
  <si>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</si>
  <si>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</si>
  <si>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</si>
  <si>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</si>
  <si>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</si>
  <si>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</si>
  <si>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</si>
  <si>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</si>
  <si>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</si>
  <si>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</si>
  <si>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</si>
  <si>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</si>
  <si>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</si>
  <si>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</si>
  <si>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</si>
  <si>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</si>
  <si>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</si>
  <si>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</si>
  <si>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</si>
  <si>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</si>
  <si>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</si>
  <si>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</si>
  <si>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</si>
  <si>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</si>
  <si>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</si>
  <si>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</si>
  <si>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</si>
  <si>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</si>
  <si>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</si>
  <si>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</si>
  <si>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</si>
  <si>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</si>
  <si>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</si>
  <si>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</si>
  <si>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</si>
  <si>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</si>
  <si>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</si>
  <si>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</si>
  <si>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</si>
  <si>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</si>
  <si>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</si>
  <si>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</si>
  <si>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</si>
  <si>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</si>
  <si>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</si>
  <si>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</si>
  <si>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</si>
  <si>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</si>
  <si>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</si>
  <si>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</si>
  <si>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</si>
  <si>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</si>
  <si>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</si>
  <si>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</si>
  <si>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</si>
  <si>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</si>
  <si>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</si>
  <si>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</si>
  <si>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</si>
  <si>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</si>
  <si>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</si>
  <si>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</si>
  <si>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</si>
  <si>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</si>
  <si>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</si>
  <si>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</si>
  <si>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</si>
  <si>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</si>
  <si>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</si>
  <si>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</si>
  <si>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</si>
  <si>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</si>
  <si>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</si>
  <si>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</si>
  <si>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</si>
  <si>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</si>
  <si>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</si>
  <si>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</si>
  <si>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</si>
  <si>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</si>
  <si>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</si>
  <si>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</si>
  <si>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</si>
  <si>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</si>
  <si>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</si>
  <si>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</si>
  <si>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</si>
  <si>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</si>
  <si>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</si>
  <si>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</si>
  <si>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</si>
  <si>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</si>
  <si>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</si>
  <si>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</si>
  <si>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</si>
  <si>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</si>
  <si>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</si>
  <si>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</si>
  <si>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</si>
  <si>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</si>
  <si>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</si>
  <si>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</si>
  <si>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</si>
  <si>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</si>
  <si>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</si>
  <si>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</si>
  <si>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</si>
  <si>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</si>
  <si>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</si>
  <si>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</si>
  <si>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</si>
  <si>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</si>
  <si>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</si>
  <si>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</si>
  <si>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</si>
  <si>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</si>
  <si>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</si>
  <si>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</si>
  <si>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</si>
  <si>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</si>
  <si>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</si>
  <si>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</si>
  <si>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</si>
  <si>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</si>
  <si>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</si>
  <si>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</si>
  <si>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</si>
  <si>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</si>
  <si>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</si>
  <si>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</si>
  <si>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</si>
  <si>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</si>
  <si>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</si>
  <si>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</si>
  <si>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</si>
  <si>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</si>
  <si>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</si>
  <si>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</si>
  <si>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</si>
  <si>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</si>
  <si>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</si>
  <si>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</si>
  <si>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</si>
  <si>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</si>
  <si>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</si>
  <si>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</si>
  <si>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</si>
  <si>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</si>
  <si>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</si>
  <si>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</si>
  <si>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</si>
  <si>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</si>
  <si>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</si>
  <si>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</si>
  <si>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</si>
  <si>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</si>
  <si>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</si>
  <si>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</si>
  <si>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</si>
  <si>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</si>
  <si>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</si>
  <si>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</si>
  <si>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</si>
  <si>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</si>
  <si>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</si>
  <si>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</si>
  <si>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</si>
  <si>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</si>
  <si>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</si>
  <si>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</si>
  <si>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</si>
  <si>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</si>
  <si>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</si>
  <si>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</si>
  <si>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</si>
  <si>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</si>
  <si>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</si>
  <si>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</si>
  <si>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</si>
  <si>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</si>
  <si>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</si>
  <si>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</si>
  <si>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</si>
  <si>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</si>
  <si>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</si>
  <si>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</si>
  <si>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</si>
  <si>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</si>
  <si>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</si>
  <si>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</si>
  <si>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</si>
  <si>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</si>
  <si>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</si>
  <si>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</si>
  <si>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</si>
  <si>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</si>
  <si>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</si>
  <si>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</si>
  <si>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</si>
  <si>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</si>
  <si>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</si>
  <si>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</si>
  <si>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</si>
  <si>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</si>
  <si>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</si>
  <si>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</si>
  <si>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</si>
  <si>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</si>
  <si>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</si>
  <si>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</si>
  <si>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</si>
  <si>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</si>
  <si>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</si>
  <si>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</si>
  <si>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</si>
  <si>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</si>
  <si>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</si>
  <si>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</si>
  <si>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</si>
  <si>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</si>
  <si>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</si>
  <si>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</si>
  <si>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</si>
  <si>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</si>
  <si>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</si>
  <si>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</si>
  <si>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</si>
  <si>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</si>
  <si>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</si>
  <si>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</si>
  <si>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</si>
  <si>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</si>
  <si>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</si>
  <si>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</si>
  <si>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</si>
  <si>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</si>
  <si>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</si>
  <si>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</si>
  <si>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</si>
  <si>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</si>
  <si>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</si>
  <si>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</si>
  <si>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</si>
  <si>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</si>
  <si>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</si>
  <si>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</si>
  <si>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</si>
  <si>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</si>
  <si>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</si>
  <si>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</si>
  <si>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</si>
  <si>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</si>
  <si>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</si>
  <si>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</si>
  <si>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</si>
  <si>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</si>
  <si>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</si>
  <si>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</si>
  <si>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</si>
  <si>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</si>
  <si>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</si>
  <si>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</si>
  <si>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</si>
  <si>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</si>
  <si>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</si>
  <si>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</si>
  <si>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</si>
  <si>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</si>
  <si>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</si>
  <si>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</si>
  <si>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</si>
  <si>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</si>
  <si>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</si>
  <si>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</si>
  <si>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</si>
  <si>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</si>
  <si>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</si>
  <si>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</si>
  <si>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</si>
  <si>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</si>
  <si>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</si>
  <si>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</si>
  <si>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</si>
  <si>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</si>
  <si>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</si>
  <si>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</si>
  <si>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</si>
  <si>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</si>
  <si>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</si>
  <si>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</si>
  <si>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</si>
  <si>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</si>
  <si>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</si>
  <si>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</si>
  <si>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</si>
  <si>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</si>
  <si>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</si>
  <si>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</si>
  <si>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</si>
  <si>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</si>
  <si>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</si>
  <si>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</si>
  <si>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</si>
  <si>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</si>
  <si>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</si>
  <si>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</si>
  <si>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</si>
  <si>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</si>
  <si>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</si>
  <si>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</si>
  <si>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</si>
  <si>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</si>
  <si>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</si>
  <si>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</si>
  <si>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</si>
  <si>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</si>
  <si>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</si>
  <si>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</si>
  <si>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</si>
  <si>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</si>
  <si>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</si>
  <si>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</si>
  <si>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</si>
  <si>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</si>
  <si>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</si>
  <si>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</si>
  <si>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</si>
  <si>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</si>
  <si>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</si>
  <si>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</si>
  <si>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</si>
  <si>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</si>
  <si>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</si>
  <si>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</si>
  <si>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</si>
  <si>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</si>
  <si>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</si>
  <si>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</si>
  <si>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</si>
  <si>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</si>
  <si>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</si>
  <si>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</si>
  <si>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</si>
  <si>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</si>
  <si>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</si>
  <si>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</si>
  <si>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</si>
  <si>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</si>
  <si>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</si>
  <si>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</si>
  <si>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</si>
  <si>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</si>
  <si>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</si>
  <si>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</si>
  <si>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</si>
  <si>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</si>
  <si>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</si>
  <si>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</si>
  <si>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</si>
  <si>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</si>
  <si>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</si>
  <si>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</si>
  <si>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</si>
  <si>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</si>
  <si>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</si>
  <si>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</si>
  <si>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</si>
  <si>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</si>
  <si>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</si>
  <si>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</si>
  <si>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</si>
  <si>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</si>
  <si>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</si>
  <si>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</si>
  <si>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</si>
  <si>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</si>
  <si>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</si>
  <si>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</si>
  <si>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</si>
  <si>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</si>
  <si>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</si>
  <si>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</si>
  <si>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</si>
  <si>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</si>
  <si>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</si>
  <si>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</si>
  <si>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</si>
  <si>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</si>
  <si>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</si>
  <si>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</si>
  <si>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</si>
  <si>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</si>
  <si>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</si>
  <si>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</si>
  <si>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</si>
  <si>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</si>
  <si>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</si>
  <si>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</si>
  <si>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</si>
  <si>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</si>
  <si>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</si>
  <si>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</si>
  <si>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</si>
  <si>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</si>
  <si>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</si>
  <si>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</si>
  <si>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</si>
  <si>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</si>
  <si>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</si>
  <si>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</si>
  <si>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</si>
  <si>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</si>
  <si>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</si>
  <si>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</si>
  <si>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</si>
  <si>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</si>
  <si>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</si>
  <si>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</si>
  <si>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</si>
  <si>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</si>
  <si>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</si>
  <si>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</si>
  <si>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</si>
  <si>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</si>
  <si>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</si>
  <si>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</si>
  <si>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</si>
  <si>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</si>
  <si>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</si>
  <si>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</si>
  <si>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</si>
  <si>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</si>
  <si>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</si>
  <si>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</si>
  <si>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</si>
  <si>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</si>
  <si>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</si>
  <si>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</si>
  <si>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</si>
  <si>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</si>
  <si>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</si>
  <si>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</si>
  <si>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</si>
  <si>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</si>
  <si>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</si>
  <si>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</si>
  <si>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</si>
  <si>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</si>
  <si>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</si>
  <si>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</si>
  <si>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</si>
  <si>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</si>
  <si>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</si>
  <si>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</si>
  <si>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</si>
  <si>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</si>
  <si>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</si>
  <si>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</si>
  <si>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</si>
  <si>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</si>
  <si>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</si>
  <si>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</si>
  <si>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</si>
  <si>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</si>
  <si>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</si>
  <si>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</si>
  <si>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</si>
  <si>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</si>
  <si>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</si>
  <si>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</si>
  <si>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</si>
  <si>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</si>
  <si>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</si>
  <si>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</si>
  <si>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</si>
  <si>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</si>
  <si>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</si>
  <si>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</si>
  <si>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</si>
  <si>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</si>
  <si>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</si>
  <si>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</si>
  <si>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</si>
  <si>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</si>
  <si>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</si>
  <si>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</si>
  <si>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</si>
  <si>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</si>
  <si>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</si>
  <si>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</si>
  <si>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</si>
  <si>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</si>
  <si>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</si>
  <si>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</si>
  <si>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</si>
  <si>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</si>
  <si>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</si>
  <si>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</si>
  <si>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</si>
  <si>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</si>
  <si>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</si>
  <si>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</si>
  <si>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</si>
  <si>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</si>
  <si>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</si>
  <si>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</si>
  <si>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</si>
  <si>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</si>
  <si>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</si>
  <si>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</si>
  <si>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</si>
  <si>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</si>
  <si>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</si>
  <si>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</si>
  <si>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</si>
  <si>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</si>
  <si>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</si>
  <si>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</si>
  <si>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</si>
  <si>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</si>
  <si>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</si>
  <si>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</si>
  <si>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</si>
  <si>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</si>
  <si>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</si>
  <si>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</si>
  <si>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</si>
  <si>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</si>
  <si>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</si>
  <si>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</si>
  <si>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</si>
  <si>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</si>
  <si>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</si>
  <si>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</si>
  <si>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</si>
  <si>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</si>
  <si>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</si>
  <si>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</si>
  <si>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</si>
  <si>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</si>
  <si>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</si>
  <si>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</si>
  <si>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</si>
  <si>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</si>
  <si>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</si>
  <si>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</si>
  <si>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</si>
  <si>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</si>
  <si>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</si>
  <si>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</si>
  <si>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</si>
  <si>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</si>
  <si>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</si>
  <si>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</si>
  <si>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</si>
  <si>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</si>
  <si>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</si>
  <si>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</si>
  <si>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</si>
  <si>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</si>
  <si>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</si>
  <si>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</si>
  <si>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</si>
  <si>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</si>
  <si>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</si>
  <si>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</si>
  <si>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</si>
  <si>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</si>
  <si>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</si>
  <si>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</si>
  <si>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</si>
  <si>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</si>
  <si>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</si>
  <si>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</si>
  <si>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</si>
  <si>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</si>
  <si>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</si>
  <si>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</si>
  <si>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</si>
  <si>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</si>
  <si>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</si>
  <si>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</si>
  <si>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</si>
  <si>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</si>
  <si>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</si>
  <si>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</si>
  <si>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</si>
  <si>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</si>
  <si>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</si>
  <si>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</si>
  <si>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</si>
  <si>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</si>
  <si>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</si>
  <si>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</si>
  <si>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</si>
  <si>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</si>
  <si>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</si>
  <si>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</si>
  <si>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</si>
  <si>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</si>
  <si>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</si>
  <si>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</si>
  <si>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</si>
  <si>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</si>
  <si>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</si>
  <si>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</si>
  <si>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</si>
  <si>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</si>
  <si>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</si>
  <si>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</si>
  <si>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</si>
  <si>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</si>
  <si>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</si>
  <si>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</si>
  <si>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</si>
  <si>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</si>
  <si>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</si>
  <si>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</si>
  <si>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</si>
  <si>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</si>
  <si>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</si>
  <si>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</si>
  <si>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</si>
  <si>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</si>
  <si>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</si>
  <si>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</si>
  <si>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</si>
  <si>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</si>
  <si>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</si>
  <si>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</si>
  <si>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</si>
  <si>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</si>
  <si>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</si>
  <si>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</si>
  <si>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</si>
  <si>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</si>
  <si>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</si>
  <si>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</si>
  <si>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</si>
  <si>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</si>
  <si>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</si>
  <si>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</si>
  <si>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</si>
  <si>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</si>
  <si>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</si>
  <si>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</si>
  <si>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</si>
  <si>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</si>
  <si>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</si>
  <si>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</si>
  <si>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</si>
  <si>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</si>
  <si>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</si>
  <si>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</si>
  <si>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</si>
  <si>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</si>
  <si>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</si>
  <si>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</si>
  <si>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</si>
  <si>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</si>
  <si>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</si>
  <si>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</si>
  <si>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</si>
  <si>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</si>
  <si>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</si>
  <si>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</si>
  <si>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</si>
  <si>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</si>
  <si>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</si>
  <si>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</si>
  <si>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</si>
  <si>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</si>
  <si>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</si>
  <si>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</si>
  <si>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</si>
  <si>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</si>
  <si>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</si>
  <si>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</si>
  <si>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</si>
  <si>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</si>
  <si>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</si>
  <si>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</si>
  <si>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</si>
  <si>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</si>
  <si>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</si>
  <si>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</si>
  <si>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</si>
  <si>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</si>
  <si>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</si>
  <si>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</si>
  <si>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</si>
  <si>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</si>
  <si>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</si>
  <si>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</si>
  <si>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</si>
  <si>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</si>
  <si>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</si>
  <si>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</si>
  <si>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</si>
  <si>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</si>
  <si>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</si>
  <si>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</si>
  <si>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</si>
  <si>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</si>
  <si>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</si>
  <si>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</si>
  <si>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</si>
  <si>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</si>
  <si>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</si>
  <si>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</si>
  <si>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</si>
  <si>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</si>
  <si>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</si>
  <si>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</si>
  <si>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</si>
  <si>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</si>
  <si>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</si>
  <si>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</si>
  <si>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</si>
  <si>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</si>
  <si>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</si>
  <si>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</si>
  <si>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</si>
  <si>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</si>
  <si>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</si>
  <si>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</si>
  <si>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</si>
  <si>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</si>
  <si>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</si>
  <si>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</si>
  <si>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</si>
  <si>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</si>
  <si>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</si>
  <si>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</si>
  <si>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</si>
  <si>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</si>
  <si>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</si>
  <si>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</si>
  <si>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</si>
  <si>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</si>
  <si>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</si>
  <si>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</si>
  <si>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</si>
  <si>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</si>
  <si>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</si>
  <si>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</si>
  <si>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</si>
  <si>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</si>
  <si>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</si>
  <si>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</si>
  <si>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</si>
  <si>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</si>
  <si>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</si>
  <si>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</si>
  <si>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</si>
  <si>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</si>
  <si>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</si>
  <si>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</si>
  <si>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</si>
  <si>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</si>
  <si>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</si>
  <si>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</si>
  <si>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</si>
  <si>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</si>
  <si>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</si>
  <si>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</si>
  <si>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</si>
  <si>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</si>
  <si>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</si>
  <si>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</si>
  <si>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</si>
  <si>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</si>
  <si>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</si>
  <si>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</si>
  <si>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</si>
  <si>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</si>
  <si>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</si>
  <si>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</si>
  <si>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</si>
  <si>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</si>
  <si>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</si>
  <si>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</si>
  <si>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</si>
  <si>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</si>
  <si>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</si>
  <si>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</si>
  <si>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</si>
  <si>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</si>
  <si>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</si>
  <si>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</si>
  <si>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</si>
  <si>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</si>
  <si>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</si>
  <si>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</si>
  <si>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</si>
  <si>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</si>
  <si>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</si>
  <si>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</si>
  <si>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</si>
  <si>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</si>
  <si>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</si>
  <si>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</si>
  <si>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</si>
  <si>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</si>
  <si>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</si>
  <si>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</si>
  <si>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</si>
  <si>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</si>
  <si>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</si>
  <si>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</si>
  <si>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</si>
  <si>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</si>
  <si>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</si>
  <si>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</si>
  <si>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</si>
  <si>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</si>
  <si>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</si>
  <si>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</si>
  <si>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</si>
  <si>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</si>
  <si>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</si>
  <si>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</si>
  <si>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</si>
  <si>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</si>
  <si>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</si>
  <si>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</si>
  <si>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</si>
  <si>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</si>
  <si>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</si>
  <si>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</si>
  <si>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</si>
  <si>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</si>
  <si>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</si>
  <si>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</si>
  <si>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</si>
  <si>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</si>
  <si>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</si>
  <si>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</si>
  <si>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</si>
  <si>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</si>
  <si>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</si>
  <si>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</si>
  <si>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</si>
  <si>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</si>
  <si>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</si>
  <si>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</si>
  <si>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</si>
  <si>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</si>
  <si>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</si>
  <si>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</si>
  <si>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</si>
  <si>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</si>
  <si>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</si>
  <si>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</si>
  <si>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</si>
  <si>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</si>
  <si>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</si>
  <si>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</si>
  <si>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</si>
  <si>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</si>
  <si>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</si>
  <si>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</si>
  <si>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</si>
  <si>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</si>
  <si>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</si>
  <si>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</si>
  <si>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</si>
  <si>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</si>
  <si>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</si>
  <si>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</si>
  <si>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</si>
  <si>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</si>
  <si>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</si>
  <si>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</si>
  <si>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</si>
  <si>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</si>
  <si>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</si>
  <si>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</si>
  <si>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</si>
  <si>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</si>
  <si>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</si>
  <si>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</si>
  <si>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</si>
  <si>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</si>
  <si>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</si>
  <si>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</si>
  <si>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</si>
  <si>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</si>
  <si>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</si>
  <si>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</si>
  <si>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</si>
  <si>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</si>
  <si>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</si>
  <si>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</si>
  <si>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</si>
  <si>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</si>
  <si>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</si>
  <si>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</si>
  <si>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</si>
  <si>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</si>
  <si>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</si>
  <si>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</si>
  <si>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</si>
  <si>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</si>
  <si>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</si>
  <si>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</si>
  <si>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</si>
  <si>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</si>
  <si>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</si>
  <si>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</si>
  <si>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</si>
  <si>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</si>
  <si>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</si>
  <si>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</si>
  <si>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</si>
  <si>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</si>
  <si>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</si>
  <si>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</si>
  <si>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</si>
  <si>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</si>
  <si>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</si>
  <si>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</si>
  <si>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</si>
  <si>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</si>
  <si>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</si>
  <si>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</si>
  <si>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</si>
  <si>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</si>
  <si>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</si>
  <si>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</si>
  <si>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</si>
  <si>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</si>
  <si>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</si>
  <si>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</si>
  <si>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</si>
  <si>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</si>
  <si>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</si>
  <si>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</si>
  <si>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</si>
  <si>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</si>
  <si>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</si>
  <si>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</si>
  <si>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</si>
  <si>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</si>
  <si>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</si>
  <si>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</si>
  <si>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</si>
  <si>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</si>
  <si>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</si>
  <si>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</si>
  <si>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</si>
  <si>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</si>
  <si>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</si>
  <si>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</si>
  <si>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</si>
  <si>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</si>
  <si>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</si>
  <si>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</si>
  <si>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</si>
  <si>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</si>
  <si>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</si>
  <si>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</si>
  <si>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</si>
  <si>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</si>
  <si>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</si>
  <si>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</si>
  <si>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</si>
  <si>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</si>
  <si>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</si>
  <si>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</si>
  <si>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</si>
  <si>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</si>
  <si>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</si>
  <si>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</si>
  <si>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</si>
  <si>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</si>
  <si>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</si>
  <si>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</si>
  <si>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</si>
  <si>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</si>
  <si>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</si>
  <si>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</si>
  <si>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</si>
  <si>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</si>
  <si>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</si>
  <si>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</si>
  <si>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</si>
  <si>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</si>
  <si>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</si>
  <si>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</si>
  <si>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</si>
  <si>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</si>
  <si>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</si>
  <si>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</si>
  <si>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</si>
  <si>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</si>
  <si>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</si>
  <si>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</si>
  <si>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</si>
  <si>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</si>
  <si>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</si>
  <si>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</si>
  <si>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</si>
  <si>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</si>
  <si>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</si>
  <si>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</si>
  <si>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</si>
  <si>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</si>
  <si>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</si>
  <si>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</si>
  <si>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</si>
  <si>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</si>
  <si>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</si>
  <si>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</si>
  <si>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</si>
  <si>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</si>
  <si>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</si>
  <si>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</si>
  <si>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</si>
  <si>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</si>
  <si>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</si>
  <si>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</si>
  <si>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</si>
  <si>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</si>
  <si>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</si>
  <si>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</si>
  <si>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</si>
  <si>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</si>
  <si>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</si>
  <si>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</si>
  <si>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</si>
  <si>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</si>
  <si>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</si>
  <si>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</si>
  <si>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</si>
  <si>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</si>
  <si>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</si>
  <si>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</si>
  <si>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</si>
  <si>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</si>
  <si>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</si>
  <si>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</si>
  <si>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</si>
  <si>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</si>
  <si>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</si>
  <si>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</si>
  <si>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</si>
  <si>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</si>
  <si>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</si>
  <si>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</si>
  <si>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</si>
  <si>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</si>
  <si>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</si>
  <si>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</si>
  <si>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</si>
  <si>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</si>
  <si>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</si>
  <si>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</si>
  <si>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</si>
  <si>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</si>
  <si>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</si>
  <si>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</si>
  <si>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</si>
  <si>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</si>
  <si>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</si>
  <si>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</si>
  <si>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</si>
  <si>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</si>
  <si>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</si>
  <si>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</si>
  <si>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</si>
  <si>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</si>
  <si>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</si>
  <si>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</si>
  <si>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</si>
  <si>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</si>
  <si>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</si>
  <si>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</si>
  <si>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</si>
  <si>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</si>
  <si>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</si>
  <si>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</si>
  <si>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</si>
  <si>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</si>
  <si>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</si>
  <si>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</si>
  <si>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</si>
  <si>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</si>
  <si>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</si>
  <si>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</si>
  <si>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</si>
  <si>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</si>
  <si>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</si>
  <si>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</si>
  <si>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</si>
  <si>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</si>
  <si>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</si>
  <si>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</si>
  <si>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</si>
  <si>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</si>
  <si>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</si>
  <si>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</si>
  <si>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</si>
  <si>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</si>
  <si>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</si>
  <si>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</si>
  <si>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</si>
  <si>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</si>
  <si>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</si>
  <si>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</si>
  <si>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</si>
  <si>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</si>
  <si>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</si>
  <si>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</si>
  <si>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</si>
  <si>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</si>
  <si>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</si>
  <si>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</si>
  <si>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</si>
  <si>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</si>
  <si>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</si>
  <si>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</si>
  <si>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</si>
  <si>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</si>
  <si>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</si>
  <si>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</si>
  <si>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</si>
  <si>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</si>
  <si>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</si>
  <si>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</si>
  <si>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</si>
  <si>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</si>
  <si>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</si>
  <si>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</si>
  <si>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</si>
  <si>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</si>
  <si>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</si>
  <si>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</si>
  <si>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</si>
  <si>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</si>
  <si>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</si>
  <si>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</si>
  <si>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</si>
  <si>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</si>
  <si>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</si>
  <si>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</si>
  <si>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</si>
  <si>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</si>
  <si>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</si>
  <si>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</si>
  <si>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</si>
  <si>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</si>
  <si>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</si>
  <si>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</si>
  <si>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</si>
  <si>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</si>
  <si>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</si>
  <si>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</si>
  <si>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</si>
  <si>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</si>
  <si>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</si>
  <si>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</si>
  <si>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</si>
  <si>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</si>
  <si>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</si>
  <si>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</si>
  <si>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</si>
  <si>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</si>
  <si>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</si>
  <si>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</si>
  <si>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</si>
  <si>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</si>
  <si>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</si>
  <si>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</si>
  <si>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</si>
  <si>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</si>
  <si>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</si>
  <si>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</si>
  <si>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</si>
  <si>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</si>
  <si>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</si>
  <si>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</si>
  <si>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</si>
  <si>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</si>
  <si>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</si>
  <si>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</si>
  <si>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</si>
  <si>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</si>
  <si>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</si>
  <si>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</si>
  <si>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</si>
  <si>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</si>
  <si>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</si>
  <si>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</si>
  <si>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</si>
  <si>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</si>
  <si>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</si>
  <si>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</si>
  <si>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</si>
  <si>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</si>
  <si>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</si>
  <si>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</si>
  <si>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</si>
  <si>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</si>
  <si>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</si>
  <si>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</si>
  <si>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</si>
  <si>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</si>
  <si>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</si>
  <si>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</si>
  <si>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</si>
  <si>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</si>
  <si>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</si>
  <si>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</si>
  <si>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</si>
  <si>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</si>
  <si>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</si>
  <si>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</si>
  <si>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</si>
  <si>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</si>
  <si>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</si>
  <si>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</si>
  <si>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</si>
  <si>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</si>
  <si>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</si>
  <si>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</si>
  <si>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</si>
  <si>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</si>
  <si>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</si>
  <si>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</si>
  <si>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</si>
  <si>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</si>
  <si>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</si>
  <si>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</si>
  <si>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</si>
  <si>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</si>
  <si>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</si>
  <si>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</si>
  <si>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</si>
  <si>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</si>
  <si>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</si>
  <si>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</si>
  <si>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</si>
  <si>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</si>
  <si>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</si>
  <si>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</si>
  <si>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</si>
  <si>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</si>
  <si>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</si>
  <si>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</si>
  <si>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</si>
  <si>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</si>
  <si>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</si>
  <si>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</si>
  <si>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</si>
  <si>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</si>
  <si>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</si>
  <si>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</si>
  <si>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</si>
  <si>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</si>
  <si>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</si>
  <si>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</si>
  <si>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</si>
  <si>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</si>
  <si>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</si>
  <si>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</si>
  <si>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</si>
  <si>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</si>
  <si>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</si>
  <si>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</si>
  <si>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</si>
  <si>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</si>
  <si>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</si>
  <si>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</si>
  <si>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</si>
  <si>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</si>
  <si>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</si>
  <si>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</si>
  <si>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</si>
  <si>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</si>
  <si>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</si>
  <si>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</si>
  <si>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</si>
  <si>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</si>
  <si>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</si>
  <si>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</si>
  <si>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</si>
  <si>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</si>
  <si>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</si>
  <si>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</si>
  <si>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</si>
  <si>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</si>
  <si>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</si>
  <si>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</si>
  <si>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</si>
  <si>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</si>
  <si>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</si>
  <si>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</si>
  <si>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</si>
  <si>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</si>
  <si>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</si>
  <si>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</si>
  <si>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</si>
  <si>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</si>
  <si>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</si>
  <si>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</si>
  <si>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</si>
  <si>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</si>
  <si>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</si>
  <si>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</si>
  <si>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</si>
  <si>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</si>
  <si>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</si>
  <si>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</si>
  <si>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</si>
  <si>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</si>
  <si>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</si>
  <si>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</si>
  <si>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</si>
  <si>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</si>
  <si>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</si>
  <si>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</si>
  <si>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</si>
  <si>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</si>
  <si>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</si>
  <si>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</si>
  <si>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</si>
  <si>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</si>
  <si>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</si>
  <si>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</si>
  <si>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</si>
  <si>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</si>
  <si>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</si>
  <si>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</si>
  <si>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</si>
  <si>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</si>
  <si>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</si>
  <si>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</si>
  <si>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</si>
  <si>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</si>
  <si>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</si>
  <si>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</si>
  <si>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</si>
  <si>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</si>
  <si>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</si>
  <si>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</si>
  <si>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</si>
  <si>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</si>
  <si>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</si>
  <si>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</si>
  <si>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</si>
  <si>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</si>
  <si>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</si>
  <si>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</si>
  <si>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</si>
  <si>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</si>
  <si>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</si>
  <si>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</si>
  <si>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</si>
  <si>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</si>
  <si>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</si>
  <si>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</si>
  <si>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</si>
  <si>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</si>
  <si>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</si>
  <si>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</si>
  <si>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</si>
  <si>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</si>
  <si>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</si>
  <si>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</si>
  <si>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</si>
  <si>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</si>
  <si>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</si>
  <si>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</si>
  <si>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</si>
  <si>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</si>
  <si>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</si>
  <si>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</si>
  <si>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</si>
  <si>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</si>
  <si>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</si>
  <si>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</si>
  <si>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</si>
  <si>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</si>
  <si>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</si>
  <si>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</si>
  <si>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</si>
  <si>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</si>
  <si>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</si>
  <si>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</si>
  <si>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</si>
  <si>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</si>
  <si>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</si>
  <si>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</si>
  <si>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</si>
  <si>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</si>
  <si>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</si>
  <si>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</si>
  <si>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</si>
  <si>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</si>
  <si>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</si>
  <si>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</si>
  <si>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</si>
  <si>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</si>
  <si>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</si>
  <si>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</si>
  <si>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</si>
  <si>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</si>
  <si>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</si>
  <si>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</si>
  <si>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</si>
  <si>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</si>
  <si>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</si>
  <si>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</si>
  <si>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</si>
  <si>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</si>
  <si>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</si>
  <si>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</si>
  <si>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</si>
  <si>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</si>
  <si>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</si>
  <si>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</si>
  <si>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</si>
  <si>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</si>
  <si>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</si>
  <si>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</si>
  <si>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</si>
  <si>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</si>
  <si>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</si>
  <si>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</si>
  <si>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</si>
  <si>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</si>
  <si>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</si>
  <si>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</si>
  <si>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</si>
  <si>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</si>
  <si>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</si>
  <si>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</si>
  <si>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</si>
  <si>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</si>
  <si>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</si>
  <si>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</si>
  <si>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</si>
  <si>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</si>
  <si>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</si>
  <si>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</si>
  <si>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</si>
  <si>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</si>
  <si>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</si>
  <si>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</si>
  <si>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</si>
  <si>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</si>
  <si>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</si>
  <si>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</si>
  <si>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</si>
  <si>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</si>
  <si>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</si>
  <si>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</si>
  <si>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</si>
  <si>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</si>
  <si>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</si>
  <si>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</si>
  <si>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</si>
  <si>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</si>
  <si>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</si>
  <si>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</si>
  <si>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</si>
  <si>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</si>
  <si>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</si>
  <si>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</si>
  <si>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</si>
  <si>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</si>
  <si>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</si>
  <si>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</si>
  <si>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</si>
  <si>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</si>
  <si>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</si>
  <si>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</si>
  <si>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</si>
  <si>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</si>
  <si>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</si>
  <si>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</si>
  <si>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</si>
  <si>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</si>
  <si>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</si>
  <si>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</si>
  <si>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</si>
  <si>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</si>
  <si>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</si>
  <si>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</si>
  <si>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</si>
  <si>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</si>
  <si>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</si>
  <si>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</si>
  <si>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</si>
  <si>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</si>
  <si>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</si>
  <si>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</si>
  <si>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</si>
  <si>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</si>
  <si>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</si>
  <si>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</si>
  <si>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</si>
  <si>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</si>
  <si>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</si>
  <si>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</si>
  <si>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</si>
  <si>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</si>
  <si>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</si>
  <si>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</si>
  <si>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</si>
  <si>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</si>
  <si>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</si>
  <si>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</si>
  <si>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</si>
  <si>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</si>
  <si>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</si>
  <si>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</si>
  <si>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</si>
  <si>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</si>
  <si>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</si>
  <si>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</si>
  <si>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</si>
  <si>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</si>
  <si>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</si>
  <si>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</si>
  <si>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</si>
  <si>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</si>
  <si>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</si>
  <si>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</si>
  <si>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</si>
  <si>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</si>
  <si>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</si>
  <si>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</si>
  <si>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</si>
  <si>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</si>
  <si>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</si>
  <si>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</si>
  <si>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</si>
  <si>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</si>
  <si>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</si>
  <si>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</si>
  <si>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</si>
  <si>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</si>
  <si>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</si>
  <si>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</si>
  <si>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</si>
  <si>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</si>
  <si>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</si>
  <si>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</si>
  <si>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</si>
  <si>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</si>
  <si>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</si>
  <si>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</si>
  <si>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</si>
  <si>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</si>
  <si>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</si>
  <si>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</si>
  <si>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</si>
  <si>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</si>
  <si>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</si>
  <si>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</si>
  <si>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</si>
  <si>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</si>
  <si>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</si>
  <si>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</si>
  <si>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</si>
  <si>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</si>
  <si>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</si>
  <si>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</si>
  <si>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</si>
  <si>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</si>
  <si>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</si>
  <si>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</si>
  <si>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</si>
  <si>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</si>
  <si>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</si>
  <si>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</si>
  <si>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</si>
  <si>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</si>
  <si>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</si>
  <si>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</si>
  <si>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</si>
  <si>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</si>
  <si>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</si>
  <si>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</si>
  <si>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</si>
  <si>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</si>
  <si>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</si>
  <si>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</si>
  <si>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</si>
  <si>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</si>
  <si>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</si>
  <si>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</si>
  <si>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</si>
  <si>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</si>
  <si>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</si>
  <si>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</si>
  <si>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</si>
  <si>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</si>
  <si>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</si>
  <si>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</si>
  <si>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</si>
  <si>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</si>
  <si>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</si>
  <si>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</si>
  <si>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</si>
  <si>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</si>
  <si>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</si>
  <si>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</si>
  <si>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</si>
  <si>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</si>
  <si>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</si>
  <si>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</si>
  <si>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</si>
  <si>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</si>
  <si>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</si>
  <si>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</si>
  <si>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</si>
  <si>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</si>
  <si>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</si>
  <si>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</si>
  <si>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</si>
  <si>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</si>
  <si>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</si>
  <si>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</si>
  <si>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</si>
  <si>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</si>
  <si>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</si>
  <si>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</si>
  <si>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</si>
  <si>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</si>
  <si>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</si>
  <si>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</si>
  <si>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</si>
  <si>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</si>
  <si>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</si>
  <si>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</si>
  <si>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</si>
  <si>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</si>
  <si>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</si>
  <si>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</si>
  <si>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</si>
  <si>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</si>
  <si>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</si>
  <si>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</si>
  <si>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</si>
  <si>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</si>
  <si>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</si>
  <si>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</si>
  <si>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</si>
  <si>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</si>
  <si>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</si>
  <si>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</si>
  <si>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</si>
  <si>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</si>
  <si>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</si>
  <si>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</si>
  <si>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</si>
  <si>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</si>
  <si>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</si>
  <si>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</si>
  <si>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</si>
  <si>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</si>
  <si>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</si>
  <si>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</si>
  <si>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</si>
  <si>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</si>
  <si>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</si>
  <si>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</si>
  <si>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</si>
  <si>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</si>
  <si>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</si>
  <si>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</si>
  <si>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</si>
  <si>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</si>
  <si>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</si>
  <si>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</si>
  <si>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</si>
  <si>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</si>
  <si>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</si>
  <si>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</si>
  <si>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</si>
  <si>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</si>
  <si>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</si>
  <si>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</si>
  <si>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</si>
  <si>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</si>
  <si>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</si>
  <si>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</si>
  <si>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</si>
  <si>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</si>
  <si>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</si>
  <si>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</si>
  <si>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</si>
  <si>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</si>
  <si>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</si>
  <si>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</si>
  <si>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</si>
  <si>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</si>
  <si>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</si>
  <si>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</si>
  <si>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</si>
  <si>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</si>
  <si>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</si>
  <si>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</si>
  <si>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</si>
  <si>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</si>
  <si>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</si>
  <si>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</si>
  <si>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</si>
  <si>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</si>
  <si>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</si>
  <si>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</si>
  <si>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</si>
  <si>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</si>
  <si>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</si>
  <si>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</si>
  <si>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</si>
  <si>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</si>
  <si>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</si>
  <si>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</si>
  <si>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</si>
  <si>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</si>
  <si>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</si>
  <si>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</si>
  <si>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</si>
  <si>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</si>
  <si>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</si>
  <si>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</si>
  <si>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</si>
  <si>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</si>
  <si>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</si>
  <si>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</si>
  <si>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</si>
  <si>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</si>
  <si>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</si>
  <si>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</si>
  <si>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</si>
  <si>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</si>
  <si>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</si>
  <si>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</si>
  <si>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</si>
  <si>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</si>
  <si>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</si>
  <si>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</si>
  <si>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</si>
  <si>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</si>
  <si>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</si>
  <si>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</si>
  <si>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</si>
  <si>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</si>
  <si>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</si>
  <si>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</si>
  <si>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</si>
  <si>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</si>
  <si>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</si>
  <si>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</si>
  <si>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</si>
  <si>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</si>
  <si>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</si>
  <si>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</si>
  <si>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</si>
  <si>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</si>
  <si>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</si>
  <si>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</si>
  <si>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</si>
  <si>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</si>
  <si>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</si>
  <si>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</si>
  <si>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</si>
  <si>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</si>
  <si>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</si>
  <si>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</si>
  <si>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</si>
  <si>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</si>
  <si>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</si>
  <si>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</si>
  <si>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</si>
  <si>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</si>
  <si>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</si>
  <si>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</si>
  <si>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</si>
  <si>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</si>
  <si>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</si>
  <si>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</si>
  <si>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</si>
  <si>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</si>
  <si>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</si>
  <si>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</si>
  <si>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</si>
  <si>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</si>
  <si>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</si>
  <si>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</si>
  <si>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</si>
  <si>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</si>
  <si>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</si>
  <si>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</si>
  <si>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</si>
  <si>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</si>
  <si>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</si>
  <si>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</si>
  <si>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</si>
  <si>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</si>
  <si>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</si>
  <si>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</si>
  <si>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</si>
  <si>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</si>
  <si>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</si>
  <si>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</si>
  <si>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</si>
  <si>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</si>
  <si>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</si>
  <si>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</si>
  <si>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</si>
  <si>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</si>
  <si>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</si>
  <si>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</si>
  <si>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</si>
  <si>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</si>
  <si>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</si>
  <si>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</si>
  <si>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</si>
  <si>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</si>
  <si>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</si>
  <si>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</si>
  <si>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</si>
  <si>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</si>
  <si>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</si>
  <si>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</si>
  <si>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</si>
  <si>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</si>
  <si>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</si>
  <si>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</si>
  <si>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</si>
  <si>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</si>
  <si>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</si>
  <si>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</si>
  <si>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</si>
  <si>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</si>
  <si>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</si>
  <si>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</si>
  <si>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</si>
  <si>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</si>
  <si>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</si>
  <si>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</si>
  <si>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</si>
  <si>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</si>
  <si>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</si>
  <si>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</si>
  <si>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</si>
  <si>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</si>
  <si>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</si>
  <si>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</si>
  <si>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</si>
  <si>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</si>
  <si>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</si>
  <si>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</si>
  <si>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</si>
  <si>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</si>
  <si>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</si>
  <si>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</si>
  <si>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</si>
  <si>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</si>
  <si>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</si>
  <si>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</si>
  <si>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</si>
  <si>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</si>
  <si>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</si>
  <si>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</si>
  <si>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</si>
  <si>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</si>
  <si>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</si>
  <si>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</si>
  <si>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</si>
  <si>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</si>
  <si>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</si>
  <si>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</si>
  <si>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</si>
  <si>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</si>
  <si>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</si>
  <si>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</si>
  <si>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</si>
  <si>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</si>
  <si>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</si>
  <si>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</si>
  <si>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</si>
  <si>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</si>
  <si>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</si>
  <si>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</si>
  <si>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</si>
  <si>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</si>
  <si>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</si>
  <si>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</si>
  <si>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</si>
  <si>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</si>
  <si>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</si>
  <si>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</si>
  <si>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</si>
  <si>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</si>
  <si>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</si>
  <si>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</si>
  <si>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</si>
  <si>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</si>
  <si>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</si>
  <si>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</si>
  <si>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</si>
  <si>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</si>
  <si>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</si>
  <si>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</si>
  <si>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</si>
  <si>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</si>
  <si>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</si>
  <si>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</si>
  <si>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</si>
  <si>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</si>
  <si>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</si>
  <si>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</si>
  <si>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</si>
  <si>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</si>
  <si>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</si>
  <si>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</si>
  <si>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</si>
  <si>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</si>
  <si>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</si>
  <si>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</si>
  <si>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</si>
  <si>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</si>
  <si>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</si>
  <si>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</si>
  <si>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</si>
  <si>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</si>
  <si>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</si>
  <si>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</si>
  <si>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</si>
  <si>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</si>
  <si>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</si>
  <si>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</si>
  <si>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</si>
  <si>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</si>
  <si>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</si>
  <si>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</si>
  <si>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</si>
  <si>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</si>
  <si>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</si>
  <si>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</si>
  <si>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</si>
  <si>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</si>
  <si>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</si>
  <si>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</si>
  <si>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</si>
  <si>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</si>
  <si>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</si>
  <si>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</si>
  <si>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</si>
  <si>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</si>
  <si>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</si>
  <si>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</si>
  <si>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</si>
  <si>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</si>
  <si>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</si>
  <si>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</si>
  <si>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</si>
  <si>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</si>
  <si>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</si>
  <si>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</si>
  <si>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</si>
  <si>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</si>
  <si>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</si>
  <si>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</si>
  <si>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</si>
  <si>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</si>
  <si>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</si>
  <si>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</si>
  <si>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</si>
  <si>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</si>
  <si>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</si>
  <si>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</si>
  <si>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</si>
  <si>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</si>
  <si>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</si>
  <si>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</si>
  <si>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</si>
  <si>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</si>
  <si>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</si>
  <si>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</si>
  <si>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</si>
  <si>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</si>
  <si>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</si>
  <si>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</si>
  <si>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</si>
  <si>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</si>
  <si>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</si>
  <si>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</si>
  <si>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</si>
  <si>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</si>
  <si>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</si>
  <si>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</si>
  <si>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</si>
  <si>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</si>
  <si>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</si>
  <si>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</si>
  <si>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</si>
  <si>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</si>
  <si>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</si>
  <si>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</si>
  <si>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</si>
  <si>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</si>
  <si>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</si>
  <si>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</si>
  <si>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</si>
  <si>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</si>
  <si>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</si>
  <si>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</si>
  <si>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</si>
  <si>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</si>
  <si>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</si>
  <si>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</si>
  <si>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</si>
  <si>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</si>
  <si>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</si>
  <si>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</si>
  <si>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</si>
  <si>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</si>
  <si>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</si>
  <si>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</si>
  <si>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</si>
  <si>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</si>
  <si>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</si>
  <si>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</si>
  <si>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</si>
  <si>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</si>
  <si>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</si>
  <si>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</si>
  <si>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</si>
  <si>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</si>
  <si>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</si>
  <si>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</si>
  <si>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</si>
  <si>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</si>
  <si>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</si>
  <si>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</si>
  <si>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</si>
  <si>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</si>
  <si>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</si>
  <si>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</si>
  <si>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</si>
  <si>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</si>
  <si>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</si>
  <si>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</si>
  <si>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</si>
  <si>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</si>
  <si>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</si>
  <si>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</si>
  <si>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</si>
  <si>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</si>
  <si>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</si>
  <si>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</si>
  <si>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</si>
  <si>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</si>
  <si>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</si>
  <si>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</si>
  <si>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</si>
  <si>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</si>
  <si>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</si>
  <si>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</si>
  <si>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</si>
  <si>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</si>
  <si>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</si>
  <si>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</si>
  <si>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</si>
  <si>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</si>
  <si>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</si>
  <si>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</si>
  <si>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</si>
  <si>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</si>
  <si>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</si>
  <si>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</si>
  <si>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</si>
  <si>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</si>
  <si>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</si>
  <si>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</si>
  <si>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</si>
  <si>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</si>
  <si>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</si>
  <si>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</si>
  <si>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</si>
  <si>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</si>
  <si>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</si>
  <si>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</si>
  <si>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</si>
  <si>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</si>
  <si>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</si>
  <si>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</si>
  <si>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</si>
  <si>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</si>
  <si>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</si>
  <si>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</si>
  <si>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</si>
  <si>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</si>
  <si>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</si>
  <si>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</si>
  <si>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</si>
  <si>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</si>
  <si>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</si>
  <si>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</si>
  <si>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</si>
  <si>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</si>
  <si>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</si>
  <si>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</si>
  <si>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</si>
  <si>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</si>
  <si>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</si>
  <si>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</si>
  <si>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</si>
  <si>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</si>
  <si>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</si>
  <si>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</si>
  <si>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</si>
  <si>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</si>
  <si>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</si>
  <si>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</si>
  <si>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</si>
  <si>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</si>
  <si>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</si>
  <si>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</si>
  <si>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</si>
  <si>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</si>
  <si>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</si>
  <si>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</si>
  <si>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</si>
  <si>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</si>
  <si>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</si>
  <si>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</si>
  <si>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</si>
  <si>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</si>
  <si>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</si>
  <si>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</si>
  <si>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</si>
  <si>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</si>
  <si>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</si>
  <si>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</si>
  <si>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</si>
  <si>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</si>
  <si>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</si>
  <si>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</si>
  <si>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</si>
  <si>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</si>
  <si>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</si>
  <si>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</si>
  <si>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</si>
  <si>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</si>
  <si>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</si>
  <si>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</si>
  <si>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</si>
  <si>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</si>
  <si>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</si>
  <si>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</si>
  <si>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</si>
  <si>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</si>
  <si>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</si>
  <si>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</si>
  <si>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</si>
  <si>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</si>
  <si>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</si>
  <si>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</si>
  <si>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</si>
  <si>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</si>
  <si>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</si>
  <si>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</si>
  <si>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</si>
  <si>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</si>
  <si>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</si>
  <si>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</si>
  <si>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</si>
  <si>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</si>
  <si>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</si>
  <si>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</si>
  <si>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</si>
  <si>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</si>
  <si>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</si>
  <si>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</si>
  <si>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</si>
  <si>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</si>
  <si>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</si>
  <si>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</si>
  <si>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</si>
  <si>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</si>
  <si>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</si>
  <si>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</si>
  <si>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</si>
  <si>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</si>
  <si>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</si>
  <si>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</si>
  <si>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</si>
  <si>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</si>
  <si>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</si>
  <si>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</si>
  <si>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</si>
  <si>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</si>
  <si>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</si>
  <si>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</si>
  <si>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</si>
  <si>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</si>
  <si>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</si>
  <si>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</si>
  <si>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</si>
  <si>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</si>
  <si>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</si>
  <si>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</si>
  <si>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</si>
  <si>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</si>
  <si>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</si>
  <si>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</si>
  <si>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</si>
  <si>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</si>
  <si>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</si>
  <si>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</si>
  <si>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</si>
  <si>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</si>
  <si>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</si>
  <si>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</si>
  <si>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</si>
  <si>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</si>
  <si>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</si>
  <si>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</si>
  <si>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</si>
  <si>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</si>
  <si>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</si>
  <si>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</si>
  <si>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</si>
  <si>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</si>
  <si>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</si>
  <si>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</si>
  <si>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</si>
  <si>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</si>
  <si>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</si>
  <si>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</si>
  <si>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</si>
  <si>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</si>
  <si>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</si>
  <si>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</si>
  <si>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</si>
  <si>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</si>
  <si>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</si>
  <si>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</si>
  <si>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</si>
  <si>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</si>
  <si>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</si>
  <si>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</si>
  <si>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</si>
  <si>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</si>
  <si>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</si>
  <si>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</si>
  <si>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</si>
  <si>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</si>
  <si>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</si>
  <si>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</si>
  <si>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</si>
  <si>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</si>
  <si>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</si>
  <si>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</si>
  <si>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</si>
  <si>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</si>
  <si>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</si>
  <si>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</si>
  <si>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</si>
  <si>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</si>
  <si>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</si>
  <si>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</si>
  <si>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</si>
  <si>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</si>
  <si>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</si>
  <si>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</si>
  <si>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</si>
  <si>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</si>
  <si>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</si>
  <si>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</si>
  <si>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</si>
  <si>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</si>
  <si>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</si>
  <si>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</si>
  <si>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</si>
  <si>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</si>
  <si>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</si>
  <si>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</si>
  <si>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</si>
  <si>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</si>
  <si>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</si>
  <si>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</si>
  <si>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</si>
  <si>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</si>
  <si>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</si>
  <si>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</si>
  <si>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</si>
  <si>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</si>
  <si>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</si>
  <si>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</si>
  <si>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</si>
  <si>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</si>
  <si>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</si>
  <si>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</si>
  <si>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</si>
  <si>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</si>
  <si>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</si>
  <si>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</si>
  <si>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</si>
  <si>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</si>
  <si>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</si>
  <si>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</si>
  <si>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</si>
  <si>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</si>
  <si>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</si>
  <si>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</si>
  <si>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</si>
  <si>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</si>
  <si>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</si>
  <si>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</si>
  <si>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</si>
  <si>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</si>
  <si>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</si>
  <si>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</si>
  <si>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</si>
  <si>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</si>
  <si>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</si>
  <si>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</si>
  <si>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</si>
  <si>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</si>
  <si>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</si>
  <si>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</si>
  <si>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</si>
  <si>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</si>
  <si>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</si>
  <si>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</si>
  <si>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</si>
  <si>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</si>
  <si>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</si>
  <si>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</si>
  <si>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</si>
  <si>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</si>
  <si>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</si>
  <si>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</si>
  <si>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</si>
  <si>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</si>
  <si>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</si>
  <si>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</si>
  <si>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</si>
  <si>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</si>
  <si>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</si>
  <si>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</si>
  <si>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</si>
  <si>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</si>
  <si>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</si>
  <si>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</si>
  <si>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</si>
  <si>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</si>
  <si>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</si>
  <si>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</si>
  <si>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</si>
  <si>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</si>
  <si>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</si>
  <si>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</si>
  <si>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</si>
  <si>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</si>
  <si>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</si>
  <si>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</si>
  <si>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</si>
  <si>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</si>
  <si>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</si>
  <si>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</si>
  <si>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</si>
  <si>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</si>
  <si>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</si>
  <si>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</si>
  <si>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</si>
  <si>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</si>
  <si>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</si>
  <si>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</si>
  <si>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</si>
  <si>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</si>
  <si>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</si>
  <si>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</si>
  <si>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</si>
  <si>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</si>
  <si>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</si>
  <si>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</si>
  <si>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</si>
  <si>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</si>
  <si>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</si>
  <si>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</si>
  <si>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</si>
  <si>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</si>
  <si>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</si>
  <si>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</si>
  <si>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</si>
  <si>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</si>
  <si>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</si>
  <si>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</si>
  <si>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</si>
  <si>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</si>
  <si>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</si>
  <si>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</si>
  <si>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</si>
  <si>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</si>
  <si>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</si>
  <si>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</si>
  <si>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</si>
  <si>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</si>
  <si>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</si>
  <si>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</si>
  <si>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</si>
  <si>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</si>
  <si>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</si>
  <si>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</si>
  <si>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</si>
  <si>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</si>
  <si>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</si>
  <si>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</si>
  <si>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</si>
  <si>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</si>
  <si>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</si>
  <si>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</si>
  <si>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</si>
  <si>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</si>
  <si>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</si>
  <si>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</si>
  <si>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</si>
  <si>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</si>
  <si>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</si>
  <si>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</si>
  <si>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</si>
  <si>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</si>
  <si>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</si>
  <si>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</si>
  <si>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</si>
  <si>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</si>
  <si>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</si>
  <si>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</si>
  <si>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</si>
  <si>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</si>
  <si>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</si>
  <si>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</si>
  <si>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</si>
  <si>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</si>
  <si>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</si>
  <si>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</si>
  <si>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</si>
  <si>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</si>
  <si>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</si>
  <si>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</si>
  <si>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</si>
  <si>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</si>
  <si>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</si>
  <si>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</si>
  <si>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</si>
  <si>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</si>
  <si>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</si>
  <si>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</si>
  <si>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</si>
  <si>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</si>
  <si>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</si>
  <si>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</si>
  <si>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</si>
  <si>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</si>
  <si>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</si>
  <si>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</si>
  <si>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</si>
  <si>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</si>
  <si>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</si>
  <si>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</si>
  <si>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</si>
  <si>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</si>
  <si>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</si>
  <si>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</si>
  <si>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</si>
  <si>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</si>
  <si>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</si>
  <si>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</si>
  <si>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</si>
  <si>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</si>
  <si>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</si>
  <si>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</si>
  <si>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</si>
  <si>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</si>
  <si>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</si>
  <si>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</si>
  <si>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</si>
  <si>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</si>
  <si>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</si>
  <si>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</si>
  <si>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</si>
  <si>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</si>
  <si>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</si>
  <si>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</si>
  <si>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</si>
  <si>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</si>
  <si>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</si>
  <si>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</si>
  <si>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</si>
  <si>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</si>
  <si>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</si>
  <si>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</si>
  <si>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</si>
  <si>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</si>
  <si>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</si>
  <si>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</si>
  <si>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</si>
  <si>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</si>
  <si>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</si>
  <si>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</si>
  <si>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</si>
  <si>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</si>
  <si>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</si>
  <si>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</si>
  <si>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</si>
  <si>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</si>
  <si>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</si>
  <si>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</si>
  <si>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</si>
  <si>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</si>
  <si>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</si>
  <si>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</si>
  <si>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</si>
  <si>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</si>
  <si>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</si>
  <si>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</si>
  <si>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</si>
  <si>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</si>
  <si>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</si>
  <si>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</si>
  <si>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</si>
  <si>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</si>
  <si>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</si>
  <si>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</si>
  <si>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</si>
  <si>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</si>
  <si>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</si>
  <si>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</si>
  <si>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</si>
  <si>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</si>
  <si>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</si>
  <si>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</si>
  <si>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</si>
  <si>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</si>
  <si>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</si>
  <si>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</si>
  <si>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</si>
  <si>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</si>
  <si>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</si>
  <si>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</si>
  <si>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</si>
  <si>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</si>
  <si>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</si>
  <si>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</si>
  <si>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</si>
  <si>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</si>
  <si>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</si>
  <si>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</si>
  <si>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</si>
  <si>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</si>
  <si>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</si>
  <si>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</si>
  <si>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</si>
  <si>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</si>
  <si>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</si>
  <si>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</si>
  <si>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</si>
  <si>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</si>
  <si>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</si>
  <si>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</si>
  <si>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</si>
  <si>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</si>
  <si>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</si>
  <si>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</si>
  <si>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</si>
  <si>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</si>
  <si>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</si>
  <si>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</si>
  <si>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</si>
  <si>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</si>
  <si>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</si>
  <si>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</si>
  <si>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</si>
  <si>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</si>
  <si>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</si>
  <si>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</si>
  <si>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</si>
  <si>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</si>
  <si>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</si>
  <si>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</si>
  <si>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</si>
  <si>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</si>
  <si>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</si>
  <si>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</si>
  <si>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</si>
  <si>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</si>
  <si>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</si>
  <si>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</si>
  <si>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</si>
  <si>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</si>
  <si>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</si>
  <si>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</si>
  <si>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</si>
  <si>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</si>
  <si>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</si>
  <si>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</si>
  <si>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</si>
  <si>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</si>
  <si>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</si>
  <si>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</si>
  <si>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</si>
  <si>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</si>
  <si>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</si>
  <si>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</si>
  <si>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</si>
  <si>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</si>
  <si>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</si>
  <si>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</si>
  <si>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</si>
  <si>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</si>
  <si>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</si>
  <si>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</si>
  <si>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</si>
  <si>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</si>
  <si>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</si>
  <si>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</si>
  <si>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</si>
  <si>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</si>
  <si>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</si>
  <si>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</si>
  <si>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</si>
  <si>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</si>
  <si>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</si>
  <si>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</si>
  <si>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</si>
  <si>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</si>
  <si>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</si>
  <si>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</si>
  <si>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</si>
  <si>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</si>
  <si>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</si>
  <si>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</si>
  <si>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</si>
  <si>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</si>
  <si>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</si>
  <si>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</si>
  <si>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</si>
  <si>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</si>
  <si>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</si>
  <si>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</si>
  <si>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</si>
  <si>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</si>
  <si>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</si>
  <si>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</si>
  <si>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</si>
  <si>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</si>
  <si>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</si>
  <si>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</si>
  <si>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</si>
  <si>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</si>
  <si>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</si>
  <si>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</si>
  <si>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</si>
  <si>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</si>
  <si>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</si>
  <si>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</si>
  <si>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</si>
  <si>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</si>
  <si>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</si>
  <si>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</si>
  <si>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</si>
  <si>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</si>
  <si>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</si>
  <si>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</si>
  <si>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</si>
  <si>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</si>
  <si>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</si>
  <si>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</si>
  <si>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</si>
  <si>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</si>
  <si>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</si>
  <si>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</si>
  <si>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</si>
  <si>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</si>
  <si>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</si>
  <si>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</si>
  <si>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</si>
  <si>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</si>
  <si>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</si>
  <si>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</si>
  <si>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</si>
  <si>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</si>
  <si>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</si>
  <si>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</si>
  <si>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</si>
  <si>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</si>
  <si>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</si>
  <si>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</si>
  <si>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</si>
  <si>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</si>
  <si>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</si>
  <si>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</si>
  <si>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</si>
  <si>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</si>
  <si>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</si>
  <si>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</si>
  <si>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</si>
  <si>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</si>
  <si>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</si>
  <si>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</si>
  <si>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</si>
  <si>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</si>
  <si>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</si>
  <si>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</si>
  <si>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</si>
  <si>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</si>
  <si>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</si>
  <si>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</si>
  <si>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</si>
  <si>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</si>
  <si>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</si>
  <si>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</si>
  <si>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</si>
  <si>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</si>
  <si>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</si>
  <si>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</si>
  <si>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</si>
  <si>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</si>
  <si>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</si>
  <si>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</si>
  <si>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</si>
  <si>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</si>
  <si>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</si>
  <si>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</si>
  <si>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</si>
  <si>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</si>
  <si>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</si>
  <si>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</si>
  <si>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</si>
  <si>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</si>
  <si>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</si>
  <si>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</si>
  <si>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</si>
  <si>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</si>
  <si>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</si>
  <si>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</si>
  <si>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</si>
  <si>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</si>
  <si>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</si>
  <si>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</si>
  <si>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</si>
  <si>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</si>
  <si>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</si>
  <si>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</si>
  <si>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</si>
  <si>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</si>
  <si>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</si>
  <si>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</si>
  <si>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</si>
  <si>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</si>
  <si>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</si>
  <si>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</si>
  <si>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</si>
  <si>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</si>
  <si>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</si>
  <si>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</si>
  <si>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</si>
  <si>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</si>
  <si>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</si>
  <si>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</si>
  <si>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</si>
  <si>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</si>
  <si>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</si>
  <si>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</si>
  <si>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</si>
  <si>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</si>
  <si>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</si>
  <si>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</si>
  <si>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</si>
  <si>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</si>
  <si>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</si>
  <si>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</si>
  <si>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</si>
  <si>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</si>
  <si>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</si>
  <si>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</si>
  <si>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</si>
  <si>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</si>
  <si>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</si>
  <si>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</si>
  <si>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</si>
  <si>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</si>
  <si>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</si>
  <si>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</si>
  <si>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</si>
  <si>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</si>
  <si>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</si>
  <si>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</si>
  <si>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</si>
  <si>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</si>
  <si>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</si>
  <si>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</si>
  <si>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</si>
  <si>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</si>
  <si>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</si>
  <si>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</si>
  <si>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</si>
  <si>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</si>
  <si>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</si>
  <si>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</si>
  <si>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</si>
  <si>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</si>
  <si>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</si>
  <si>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</si>
  <si>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</si>
  <si>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</si>
  <si>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</si>
  <si>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</si>
  <si>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</si>
  <si>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</si>
  <si>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</si>
  <si>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</si>
  <si>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</si>
  <si>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</si>
  <si>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</si>
  <si>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</si>
  <si>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</si>
  <si>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</si>
  <si>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</si>
  <si>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</si>
  <si>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</si>
  <si>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</si>
  <si>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</si>
  <si>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</si>
  <si>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</si>
  <si>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</si>
  <si>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</si>
  <si>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</si>
  <si>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</si>
  <si>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</si>
  <si>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</si>
  <si>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</si>
  <si>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</si>
  <si>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</si>
  <si>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</si>
  <si>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</si>
  <si>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</si>
  <si>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</si>
  <si>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</si>
  <si>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</si>
  <si>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</si>
  <si>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</si>
  <si>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</si>
  <si>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</si>
  <si>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</si>
  <si>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</si>
  <si>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</si>
  <si>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</si>
  <si>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</si>
  <si>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</si>
  <si>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</si>
  <si>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</si>
  <si>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</si>
  <si>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</si>
  <si>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</si>
  <si>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</si>
  <si>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</si>
  <si>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</si>
  <si>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</si>
  <si>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</si>
  <si>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</si>
  <si>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</si>
  <si>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</si>
  <si>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</si>
  <si>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</si>
  <si>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</si>
  <si>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</si>
  <si>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</si>
  <si>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</si>
  <si>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</si>
  <si>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</si>
  <si>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</si>
  <si>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</si>
  <si>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</si>
  <si>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</si>
  <si>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</si>
  <si>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</si>
  <si>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</si>
  <si>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</si>
  <si>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</si>
  <si>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</si>
  <si>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</si>
  <si>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</si>
  <si>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</si>
  <si>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</si>
  <si>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</si>
  <si>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</si>
  <si>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</si>
  <si>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</si>
  <si>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</si>
  <si>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</si>
  <si>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</si>
  <si>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</si>
  <si>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</si>
  <si>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</si>
  <si>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</si>
  <si>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</si>
  <si>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</si>
  <si>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</si>
  <si>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</si>
  <si>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</si>
  <si>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</si>
  <si>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</si>
  <si>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</si>
  <si>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</si>
  <si>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</si>
  <si>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</si>
  <si>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</si>
  <si>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</si>
  <si>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</si>
  <si>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</si>
  <si>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</si>
  <si>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</si>
  <si>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</si>
  <si>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</si>
  <si>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</si>
  <si>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</si>
  <si>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</si>
  <si>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</si>
  <si>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</si>
  <si>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</si>
  <si>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</si>
  <si>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</si>
  <si>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</si>
  <si>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</si>
  <si>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</si>
  <si>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</si>
  <si>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</si>
  <si>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</si>
  <si>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</si>
  <si>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</si>
  <si>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</si>
  <si>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</si>
  <si>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</si>
  <si>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</si>
  <si>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</si>
  <si>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</si>
  <si>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</si>
  <si>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</si>
  <si>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</si>
  <si>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</si>
  <si>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</si>
  <si>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</si>
  <si>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</si>
  <si>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</si>
  <si>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</si>
  <si>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</si>
  <si>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</si>
  <si>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</si>
  <si>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</si>
  <si>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</si>
  <si>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</si>
  <si>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</si>
  <si>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</si>
  <si>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</si>
  <si>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</si>
  <si>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</si>
  <si>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</si>
  <si>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</si>
  <si>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</si>
  <si>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</si>
  <si>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</si>
  <si>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</si>
  <si>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</si>
  <si>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</si>
  <si>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</si>
  <si>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</si>
  <si>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</si>
  <si>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</si>
  <si>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</si>
  <si>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</si>
  <si>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</si>
  <si>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</si>
  <si>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</si>
  <si>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</si>
  <si>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</si>
  <si>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</si>
  <si>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</si>
  <si>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</si>
  <si>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</si>
  <si>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</si>
  <si>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</si>
  <si>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</si>
  <si>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</si>
  <si>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</si>
  <si>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</si>
  <si>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</si>
  <si>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</si>
  <si>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</si>
  <si>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</si>
  <si>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</si>
  <si>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</si>
  <si>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</si>
  <si>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</si>
  <si>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</si>
  <si>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</si>
  <si>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</si>
  <si>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</si>
  <si>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</si>
  <si>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</si>
  <si>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</si>
  <si>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</si>
  <si>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</si>
  <si>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</si>
  <si>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</si>
  <si>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</si>
  <si>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</si>
  <si>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</si>
  <si>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</si>
  <si>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</si>
  <si>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</si>
  <si>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</si>
  <si>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</si>
  <si>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</si>
  <si>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</si>
  <si>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</si>
  <si>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</si>
  <si>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</si>
  <si>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</si>
  <si>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</si>
  <si>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</si>
  <si>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</si>
  <si>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</si>
  <si>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</si>
  <si>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</si>
  <si>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</si>
  <si>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</si>
  <si>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</si>
  <si>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</si>
  <si>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</si>
  <si>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</si>
  <si>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</si>
  <si>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</si>
  <si>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</si>
  <si>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</si>
  <si>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</si>
  <si>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</si>
  <si>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</si>
  <si>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</si>
  <si>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</si>
  <si>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</si>
  <si>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</si>
  <si>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</si>
  <si>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</si>
  <si>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</si>
  <si>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</si>
  <si>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</si>
  <si>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</si>
  <si>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</si>
  <si>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</si>
  <si>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</si>
  <si>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</si>
  <si>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</si>
  <si>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</si>
  <si>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</si>
  <si>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</si>
  <si>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</si>
  <si>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</si>
  <si>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</si>
  <si>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</si>
  <si>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</si>
  <si>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</si>
  <si>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</si>
  <si>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</si>
  <si>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</si>
  <si>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</si>
  <si>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</si>
  <si>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</si>
  <si>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</si>
  <si>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</si>
  <si>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</si>
  <si>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</si>
  <si>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</si>
  <si>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</si>
  <si>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</si>
  <si>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</si>
  <si>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</si>
  <si>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</si>
  <si>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</si>
  <si>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</si>
  <si>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</si>
  <si>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</si>
  <si>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</si>
  <si>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</si>
  <si>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</si>
  <si>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</si>
  <si>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</si>
  <si>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</si>
  <si>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</si>
  <si>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</si>
  <si>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</si>
  <si>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</si>
  <si>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</si>
  <si>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</si>
  <si>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</si>
  <si>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</si>
  <si>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</si>
  <si>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</si>
  <si>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</si>
  <si>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</si>
  <si>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</si>
  <si>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</si>
  <si>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</si>
  <si>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</si>
  <si>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</si>
  <si>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</si>
  <si>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</si>
  <si>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</si>
  <si>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</si>
  <si>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</si>
  <si>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</si>
  <si>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</si>
  <si>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</si>
  <si>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</si>
  <si>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</si>
  <si>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</si>
  <si>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</si>
  <si>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</si>
  <si>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</si>
  <si>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</si>
  <si>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</si>
  <si>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</si>
  <si>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</si>
  <si>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</si>
  <si>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</si>
  <si>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</si>
  <si>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</si>
  <si>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</si>
  <si>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</si>
  <si>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</si>
  <si>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</si>
  <si>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</si>
  <si>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</si>
  <si>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</si>
  <si>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</si>
  <si>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</si>
  <si>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</si>
  <si>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</si>
  <si>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</si>
  <si>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</si>
  <si>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</si>
  <si>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</si>
  <si>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</si>
  <si>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</si>
  <si>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</si>
  <si>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</si>
  <si>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</si>
  <si>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</si>
  <si>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</si>
  <si>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</si>
  <si>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</si>
  <si>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</si>
  <si>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</si>
  <si>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</si>
  <si>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</si>
  <si>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</si>
  <si>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</si>
  <si>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</si>
  <si>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</si>
  <si>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</si>
  <si>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</si>
  <si>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</si>
  <si>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</si>
  <si>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</si>
  <si>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</si>
  <si>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</si>
  <si>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</si>
  <si>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</si>
  <si>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</si>
  <si>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</si>
  <si>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</si>
  <si>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</si>
  <si>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</si>
  <si>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</si>
  <si>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</si>
  <si>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</si>
  <si>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</si>
  <si>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</si>
  <si>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</si>
  <si>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</si>
  <si>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</si>
  <si>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</si>
  <si>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</si>
  <si>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</si>
  <si>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</si>
  <si>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</si>
  <si>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</si>
  <si>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</si>
  <si>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</si>
  <si>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</si>
  <si>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</si>
  <si>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</si>
  <si>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</si>
  <si>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</si>
  <si>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</si>
  <si>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</si>
  <si>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</si>
  <si>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</si>
  <si>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</si>
  <si>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</si>
  <si>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</si>
  <si>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</si>
  <si>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</si>
  <si>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</si>
  <si>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</si>
  <si>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</si>
  <si>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</si>
  <si>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</si>
  <si>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</si>
  <si>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</si>
  <si>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</si>
  <si>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</si>
  <si>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</si>
  <si>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</si>
  <si>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</si>
  <si>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</si>
  <si>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</si>
  <si>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</si>
  <si>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</si>
  <si>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</si>
  <si>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</si>
  <si>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</si>
  <si>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</si>
  <si>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</si>
  <si>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</si>
  <si>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</si>
  <si>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</si>
  <si>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</si>
  <si>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</si>
  <si>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</si>
  <si>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</si>
  <si>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</si>
  <si>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</si>
  <si>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</si>
  <si>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</si>
  <si>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</si>
  <si>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</si>
  <si>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</si>
  <si>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</si>
  <si>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</si>
  <si>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</si>
  <si>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</si>
  <si>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</si>
  <si>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</si>
  <si>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</si>
  <si>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</si>
  <si>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</si>
  <si>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</si>
  <si>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</si>
  <si>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</si>
  <si>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</si>
  <si>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</si>
  <si>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</si>
  <si>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</si>
  <si>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</si>
  <si>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</si>
  <si>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</si>
  <si>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</si>
  <si>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</si>
  <si>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</si>
  <si>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</si>
  <si>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</si>
  <si>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</si>
  <si>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</si>
  <si>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</si>
  <si>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</si>
  <si>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</si>
  <si>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</si>
  <si>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</si>
  <si>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</si>
  <si>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</si>
  <si>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</si>
  <si>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</si>
  <si>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</si>
  <si>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</si>
  <si>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</si>
  <si>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</si>
  <si>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</si>
  <si>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</si>
  <si>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</si>
  <si>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</si>
  <si>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</si>
  <si>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</si>
  <si>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</si>
  <si>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</si>
  <si>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</si>
  <si>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</si>
  <si>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</si>
  <si>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</si>
  <si>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</si>
  <si>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</si>
  <si>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</si>
  <si>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</si>
  <si>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</si>
  <si>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</si>
  <si>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</si>
  <si>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</si>
  <si>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</si>
  <si>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</si>
  <si>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</si>
  <si>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</si>
  <si>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</si>
  <si>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</si>
  <si>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</si>
  <si>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</si>
  <si>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</si>
  <si>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</si>
  <si>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</si>
  <si>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</si>
  <si>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</si>
  <si>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</si>
  <si>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</si>
  <si>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</si>
  <si>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</si>
  <si>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</si>
  <si>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</si>
  <si>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</si>
  <si>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</si>
  <si>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</si>
  <si>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</si>
  <si>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</si>
  <si>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</si>
  <si>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</si>
  <si>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</si>
  <si>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</si>
  <si>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</si>
  <si>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</si>
  <si>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</si>
  <si>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</si>
  <si>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</si>
  <si>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</si>
  <si>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</si>
  <si>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</si>
  <si>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</si>
  <si>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</si>
  <si>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</si>
  <si>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</si>
  <si>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</si>
  <si>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</si>
  <si>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</si>
  <si>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</si>
  <si>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</si>
  <si>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</si>
  <si>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</si>
  <si>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</si>
  <si>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</si>
  <si>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</si>
  <si>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</si>
  <si>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</si>
  <si>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</si>
  <si>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</si>
  <si>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</si>
  <si>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</si>
  <si>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</si>
  <si>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</si>
  <si>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</si>
  <si>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</si>
  <si>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</si>
  <si>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</si>
  <si>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</si>
  <si>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</si>
  <si>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</si>
  <si>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</si>
  <si>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</si>
  <si>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</si>
  <si>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</si>
  <si>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</si>
  <si>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</si>
  <si>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</si>
  <si>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</si>
  <si>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</si>
  <si>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</si>
  <si>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</si>
  <si>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</si>
  <si>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</si>
  <si>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</si>
  <si>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</si>
  <si>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</si>
  <si>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</si>
  <si>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</si>
  <si>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</si>
  <si>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</si>
  <si>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</si>
  <si>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</si>
  <si>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</si>
  <si>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</si>
  <si>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</si>
  <si>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</si>
  <si>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</si>
  <si>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</si>
  <si>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</si>
  <si>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</si>
  <si>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</si>
  <si>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</si>
  <si>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</si>
  <si>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</si>
  <si>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</si>
  <si>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</si>
  <si>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</si>
  <si>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</si>
  <si>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</si>
  <si>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</si>
  <si>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</si>
  <si>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</si>
  <si>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</si>
  <si>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</si>
  <si>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</si>
  <si>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</si>
  <si>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</si>
  <si>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</si>
  <si>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</si>
  <si>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</si>
  <si>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</si>
  <si>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</si>
  <si>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</si>
  <si>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</si>
  <si>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</si>
  <si>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</si>
  <si>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</si>
  <si>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</si>
  <si>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</si>
  <si>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</si>
  <si>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</si>
  <si>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</si>
  <si>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</si>
  <si>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</si>
  <si>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</si>
  <si>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</si>
  <si>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</si>
  <si>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</si>
  <si>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</si>
  <si>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</si>
  <si>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</si>
  <si>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</si>
  <si>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</si>
  <si>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</si>
  <si>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</si>
  <si>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</si>
  <si>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</si>
  <si>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</si>
  <si>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</si>
  <si>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</si>
  <si>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</si>
  <si>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</si>
  <si>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</si>
  <si>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</si>
  <si>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</si>
  <si>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</si>
  <si>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</si>
  <si>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</si>
  <si>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</si>
  <si>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</si>
  <si>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</si>
  <si>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</si>
  <si>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</si>
  <si>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</si>
  <si>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</si>
  <si>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</si>
  <si>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</si>
  <si>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</si>
  <si>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</si>
  <si>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</si>
  <si>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</si>
  <si>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</si>
  <si>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</si>
  <si>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</si>
  <si>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</si>
  <si>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</si>
  <si>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</si>
  <si>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</si>
  <si>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</si>
  <si>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</si>
  <si>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</si>
  <si>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</si>
  <si>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</si>
  <si>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</si>
  <si>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</si>
  <si>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</si>
  <si>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</si>
  <si>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</si>
  <si>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</si>
  <si>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</si>
  <si>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</si>
  <si>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</si>
  <si>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</si>
  <si>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</si>
  <si>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</si>
  <si>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</si>
  <si>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</si>
  <si>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</si>
  <si>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</si>
  <si>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</si>
  <si>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</si>
  <si>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</si>
  <si>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</si>
  <si>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</si>
  <si>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</si>
  <si>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</si>
  <si>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</si>
  <si>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</si>
  <si>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</si>
  <si>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</si>
  <si>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</si>
  <si>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</si>
  <si>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</si>
  <si>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</si>
  <si>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</si>
  <si>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</si>
  <si>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</si>
  <si>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</si>
  <si>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</si>
  <si>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</si>
  <si>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</si>
  <si>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</si>
  <si>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</si>
  <si>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</si>
  <si>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</si>
  <si>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</si>
  <si>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</si>
  <si>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</si>
  <si>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</si>
  <si>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</si>
  <si>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</si>
  <si>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</si>
  <si>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</si>
  <si>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</si>
  <si>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</si>
  <si>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</si>
  <si>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</si>
  <si>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</si>
  <si>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</si>
  <si>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</si>
  <si>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</si>
  <si>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</si>
  <si>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</si>
  <si>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</si>
  <si>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</si>
  <si>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</si>
  <si>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</si>
  <si>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</si>
  <si>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</si>
  <si>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</si>
  <si>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</si>
  <si>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</si>
  <si>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</si>
  <si>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</si>
  <si>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</si>
  <si>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</si>
  <si>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</si>
  <si>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</si>
  <si>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</si>
  <si>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</si>
  <si>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</si>
  <si>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</si>
  <si>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</si>
  <si>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</si>
  <si>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</si>
  <si>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</si>
  <si>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</si>
  <si>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</si>
  <si>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</si>
  <si>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</si>
  <si>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</si>
  <si>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</si>
  <si>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</si>
  <si>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</si>
  <si>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</si>
  <si>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</si>
  <si>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</si>
  <si>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</si>
  <si>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</si>
  <si>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</si>
  <si>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</si>
  <si>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</si>
  <si>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</si>
  <si>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</si>
  <si>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</si>
  <si>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</si>
  <si>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</si>
  <si>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</si>
  <si>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</si>
  <si>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</si>
  <si>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</si>
  <si>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</si>
  <si>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</si>
  <si>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</si>
  <si>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</si>
  <si>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</si>
  <si>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</si>
  <si>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</si>
  <si>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</si>
  <si>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</si>
  <si>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</si>
  <si>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</si>
  <si>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</si>
  <si>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</si>
  <si>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</si>
  <si>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</si>
  <si>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</si>
  <si>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</si>
  <si>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</si>
  <si>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</si>
  <si>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</si>
  <si>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</si>
  <si>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</si>
  <si>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</si>
  <si>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</si>
  <si>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</si>
  <si>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</si>
  <si>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</si>
  <si>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</si>
  <si>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</si>
  <si>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</si>
  <si>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</si>
  <si>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</si>
  <si>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</si>
  <si>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</si>
  <si>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</si>
  <si>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</si>
  <si>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</si>
  <si>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</si>
  <si>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</si>
  <si>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</si>
  <si>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</si>
  <si>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</si>
  <si>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</si>
  <si>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</si>
  <si>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</si>
  <si>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</si>
  <si>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</si>
  <si>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</si>
  <si>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</si>
  <si>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</si>
  <si>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</si>
  <si>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</si>
  <si>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</si>
  <si>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</si>
  <si>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</si>
  <si>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</si>
  <si>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</si>
  <si>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</si>
  <si>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</si>
  <si>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</si>
  <si>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</si>
  <si>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</si>
  <si>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</si>
  <si>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</si>
  <si>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</si>
  <si>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</si>
  <si>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</si>
  <si>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</si>
  <si>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</si>
  <si>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</si>
  <si>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</si>
  <si>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</si>
  <si>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</si>
  <si>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</si>
  <si>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</si>
  <si>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</si>
  <si>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</si>
  <si>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</si>
  <si>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</si>
  <si>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</si>
  <si>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</si>
  <si>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</si>
  <si>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</si>
  <si>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</si>
  <si>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</si>
  <si>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</si>
  <si>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</si>
  <si>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</si>
  <si>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</si>
  <si>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</si>
  <si>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</si>
  <si>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</si>
  <si>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</si>
  <si>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</si>
  <si>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</si>
  <si>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</si>
  <si>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</si>
  <si>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</si>
  <si>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</si>
  <si>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</si>
  <si>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</si>
  <si>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</si>
  <si>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</si>
  <si>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</si>
  <si>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</si>
  <si>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</si>
  <si>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</si>
  <si>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</si>
  <si>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</si>
  <si>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</si>
  <si>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</si>
  <si>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</si>
  <si>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</si>
  <si>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</si>
  <si>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</si>
  <si>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</si>
  <si>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</si>
  <si>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</si>
  <si>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</si>
  <si>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</si>
  <si>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</si>
  <si>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</si>
  <si>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</si>
  <si>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</si>
  <si>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</si>
  <si>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</si>
  <si>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</si>
  <si>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</si>
  <si>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</si>
  <si>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</si>
  <si>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</si>
  <si>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</si>
  <si>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</si>
  <si>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</si>
  <si>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</si>
  <si>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</si>
  <si>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</si>
  <si>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</si>
  <si>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</si>
  <si>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</si>
  <si>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</si>
  <si>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</si>
  <si>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</si>
  <si>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</si>
  <si>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</si>
  <si>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</si>
  <si>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</si>
  <si>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</si>
  <si>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</si>
  <si>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</si>
  <si>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</si>
  <si>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</si>
  <si>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</si>
  <si>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</si>
  <si>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</si>
  <si>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</si>
  <si>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</si>
  <si>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</si>
  <si>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</si>
  <si>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</si>
  <si>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</si>
  <si>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</si>
  <si>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</si>
  <si>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</si>
  <si>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</si>
  <si>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</si>
  <si>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</si>
  <si>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</si>
  <si>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</si>
  <si>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</si>
  <si>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</si>
  <si>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</si>
  <si>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</si>
  <si>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</si>
  <si>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</si>
  <si>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</si>
  <si>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</si>
  <si>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</si>
  <si>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</si>
  <si>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</si>
  <si>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</si>
  <si>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</si>
  <si>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</si>
  <si>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</si>
  <si>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</si>
  <si>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</si>
  <si>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</si>
  <si>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</si>
  <si>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</si>
  <si>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</si>
  <si>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</si>
  <si>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</si>
  <si>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</si>
  <si>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</si>
  <si>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</si>
  <si>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</si>
  <si>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</si>
  <si>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</si>
  <si>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</si>
  <si>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</si>
  <si>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</si>
  <si>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</si>
  <si>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</si>
  <si>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</si>
  <si>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</si>
  <si>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</si>
  <si>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</si>
  <si>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</si>
  <si>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</si>
  <si>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</si>
  <si>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</si>
  <si>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</si>
  <si>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</si>
  <si>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</si>
  <si>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</si>
  <si>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</si>
  <si>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</si>
  <si>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</si>
  <si>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</si>
  <si>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</si>
  <si>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</si>
  <si>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</si>
  <si>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</si>
  <si>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</si>
  <si>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</si>
  <si>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</si>
  <si>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</si>
  <si>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</si>
  <si>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</si>
  <si>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</si>
  <si>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</si>
  <si>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</si>
  <si>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</si>
  <si>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</si>
  <si>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</si>
  <si>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</si>
  <si>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</si>
  <si>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</si>
  <si>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</si>
  <si>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</si>
  <si>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</si>
  <si>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</si>
  <si>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</si>
  <si>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</si>
  <si>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</si>
  <si>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</si>
  <si>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</si>
  <si>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</si>
  <si>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</si>
  <si>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</si>
  <si>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</si>
  <si>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</si>
  <si>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</si>
  <si>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</si>
  <si>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</si>
  <si>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</si>
  <si>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</si>
  <si>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</si>
  <si>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</si>
  <si>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</si>
  <si>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</si>
  <si>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</si>
  <si>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</si>
  <si>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</si>
  <si>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</si>
  <si>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</si>
  <si>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</si>
  <si>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</si>
  <si>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</si>
  <si>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</si>
  <si>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</si>
  <si>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</si>
  <si>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</si>
  <si>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</si>
  <si>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</si>
  <si>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</si>
  <si>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</si>
  <si>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</si>
  <si>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</si>
  <si>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</si>
  <si>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</si>
  <si>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</si>
  <si>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</si>
  <si>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</si>
  <si>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</si>
  <si>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</si>
  <si>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</si>
  <si>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</si>
  <si>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</si>
  <si>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</si>
  <si>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</si>
  <si>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</si>
  <si>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</si>
  <si>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</si>
  <si>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</si>
  <si>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</si>
  <si>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</si>
  <si>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</si>
  <si>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</si>
  <si>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</si>
  <si>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</si>
  <si>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</si>
  <si>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</si>
  <si>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</si>
  <si>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</si>
  <si>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</si>
  <si>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</si>
  <si>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</si>
  <si>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</si>
  <si>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</si>
  <si>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</si>
  <si>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</si>
  <si>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</si>
  <si>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</si>
  <si>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</si>
  <si>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</si>
  <si>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</si>
  <si>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</si>
  <si>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</si>
  <si>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</si>
  <si>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</si>
  <si>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</si>
  <si>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</si>
  <si>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</si>
  <si>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</si>
  <si>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</si>
  <si>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</si>
  <si>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</si>
  <si>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</si>
  <si>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</si>
  <si>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</si>
  <si>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</si>
  <si>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</si>
  <si>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</si>
  <si>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</si>
  <si>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</si>
  <si>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</si>
  <si>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</si>
  <si>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</si>
  <si>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</si>
  <si>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</si>
  <si>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</si>
  <si>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</si>
  <si>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</si>
  <si>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</si>
  <si>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</si>
  <si>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</si>
  <si>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</si>
  <si>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</si>
  <si>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</si>
  <si>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</si>
  <si>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</si>
  <si>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</si>
  <si>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</si>
  <si>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</si>
  <si>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</si>
  <si>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</si>
  <si>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</si>
  <si>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</si>
  <si>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</si>
  <si>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</si>
  <si>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</si>
  <si>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</si>
  <si>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</si>
  <si>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</si>
  <si>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</si>
  <si>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</si>
  <si>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</si>
  <si>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</si>
  <si>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</si>
  <si>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</si>
  <si>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</si>
  <si>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</si>
  <si>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</si>
  <si>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</si>
  <si>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</si>
  <si>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</si>
  <si>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</si>
  <si>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</si>
  <si>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</si>
  <si>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</si>
  <si>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</si>
  <si>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</si>
  <si>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</si>
  <si>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</si>
  <si>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</si>
  <si>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</si>
  <si>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</si>
  <si>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</si>
  <si>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</si>
  <si>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</si>
  <si>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</si>
  <si>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</si>
  <si>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</si>
  <si>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</si>
  <si>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</si>
  <si>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</si>
  <si>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</si>
  <si>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</si>
  <si>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</si>
  <si>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</si>
  <si>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</si>
  <si>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</si>
  <si>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</si>
  <si>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</si>
  <si>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</si>
  <si>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</si>
  <si>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</si>
  <si>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</si>
  <si>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</si>
  <si>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</si>
  <si>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</si>
  <si>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</si>
  <si>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</si>
  <si>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</si>
  <si>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</si>
  <si>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</si>
  <si>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</si>
  <si>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</si>
  <si>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</si>
  <si>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</si>
  <si>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</si>
  <si>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</si>
  <si>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</si>
  <si>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</si>
  <si>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</si>
  <si>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</si>
  <si>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</si>
  <si>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</si>
  <si>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</si>
  <si>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</si>
  <si>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</si>
  <si>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</si>
  <si>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</si>
  <si>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</si>
  <si>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</si>
  <si>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</si>
  <si>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</si>
  <si>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</si>
  <si>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</si>
  <si>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</si>
  <si>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</si>
  <si>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</si>
  <si>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</si>
  <si>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</si>
  <si>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</si>
  <si>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</si>
  <si>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</si>
  <si>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</si>
  <si>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</si>
  <si>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</si>
  <si>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</si>
  <si>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</si>
  <si>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</si>
  <si>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</si>
  <si>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</si>
  <si>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</si>
  <si>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</si>
  <si>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</si>
  <si>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</si>
  <si>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</si>
  <si>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</si>
  <si>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</si>
  <si>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</si>
  <si>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</si>
  <si>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</si>
  <si>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</si>
  <si>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</si>
  <si>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</si>
  <si>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</si>
  <si>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</si>
  <si>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</si>
  <si>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</si>
  <si>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</si>
  <si>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</si>
  <si>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</si>
  <si>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</si>
  <si>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</si>
  <si>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</si>
  <si>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</si>
  <si>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</si>
  <si>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</si>
  <si>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</si>
  <si>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</si>
  <si>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</si>
  <si>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</si>
  <si>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</si>
  <si>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</si>
  <si>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</si>
  <si>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</si>
  <si>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</si>
  <si>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</si>
  <si>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</si>
  <si>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</si>
  <si>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</si>
  <si>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</si>
  <si>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</si>
  <si>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</si>
  <si>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</si>
  <si>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</si>
  <si>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</si>
  <si>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</si>
  <si>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</si>
  <si>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</si>
  <si>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</si>
  <si>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</si>
  <si>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</si>
  <si>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</si>
  <si>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</si>
  <si>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</si>
  <si>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</si>
  <si>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</si>
  <si>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</si>
  <si>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</si>
  <si>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</si>
  <si>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</si>
  <si>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</si>
  <si>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</si>
  <si>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</si>
  <si>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</si>
  <si>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</si>
  <si>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</si>
  <si>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</si>
  <si>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</si>
  <si>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</si>
  <si>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</si>
  <si>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</si>
  <si>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</si>
  <si>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</si>
  <si>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</si>
  <si>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</si>
  <si>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</si>
  <si>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</si>
  <si>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</si>
  <si>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</si>
  <si>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</si>
  <si>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</si>
  <si>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</si>
  <si>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</si>
  <si>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</si>
  <si>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</si>
  <si>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</si>
  <si>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</si>
  <si>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</si>
  <si>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</si>
  <si>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</si>
  <si>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</si>
  <si>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</si>
  <si>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</si>
  <si>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</si>
  <si>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</si>
  <si>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</si>
  <si>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</si>
  <si>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</si>
  <si>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</si>
  <si>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</si>
  <si>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</si>
  <si>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</si>
  <si>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</si>
  <si>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</si>
  <si>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</si>
  <si>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</si>
  <si>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</si>
  <si>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</si>
  <si>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</si>
  <si>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</si>
  <si>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</si>
  <si>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</si>
  <si>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</si>
  <si>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</si>
  <si>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</si>
  <si>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</si>
  <si>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</si>
  <si>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</si>
  <si>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</si>
  <si>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</si>
  <si>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</si>
  <si>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</si>
  <si>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</si>
  <si>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</si>
  <si>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</si>
  <si>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</si>
  <si>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</si>
  <si>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</si>
  <si>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</si>
  <si>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</si>
  <si>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</si>
  <si>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</si>
  <si>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</si>
  <si>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</si>
  <si>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</si>
  <si>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</si>
  <si>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</si>
  <si>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</si>
  <si>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</si>
  <si>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</si>
  <si>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</si>
  <si>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</si>
  <si>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</si>
  <si>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</si>
  <si>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</si>
  <si>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</si>
  <si>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</si>
  <si>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</si>
  <si>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</si>
  <si>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</si>
  <si>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</si>
  <si>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</si>
  <si>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</si>
  <si>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</si>
  <si>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</si>
  <si>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</si>
  <si>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</si>
  <si>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</si>
  <si>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</si>
  <si>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</si>
  <si>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</si>
  <si>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</si>
  <si>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</si>
  <si>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</si>
  <si>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</si>
  <si>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</si>
  <si>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</si>
  <si>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</si>
  <si>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</si>
  <si>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</si>
  <si>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</si>
  <si>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</si>
  <si>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</si>
  <si>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</si>
  <si>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</si>
  <si>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</si>
  <si>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</si>
  <si>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</si>
  <si>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</si>
  <si>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</si>
  <si>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</si>
  <si>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</si>
  <si>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</si>
  <si>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</si>
  <si>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</si>
  <si>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</si>
  <si>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</si>
  <si>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</si>
  <si>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</si>
  <si>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</si>
  <si>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</si>
  <si>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</si>
  <si>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</si>
  <si>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</si>
  <si>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</si>
  <si>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</si>
  <si>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</si>
  <si>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</si>
  <si>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</si>
  <si>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</si>
  <si>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</si>
  <si>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</si>
  <si>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</si>
  <si>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</si>
  <si>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</si>
  <si>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</si>
  <si>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</si>
  <si>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</si>
  <si>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</si>
  <si>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</si>
  <si>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</si>
  <si>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</si>
  <si>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</si>
  <si>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</si>
  <si>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</si>
  <si>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</si>
  <si>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</si>
  <si>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</si>
  <si>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</si>
  <si>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</si>
  <si>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</si>
  <si>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</si>
  <si>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</si>
  <si>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</si>
  <si>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</si>
  <si>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</si>
  <si>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</si>
  <si>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</si>
  <si>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</si>
  <si>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</si>
  <si>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</si>
  <si>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</si>
  <si>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</si>
  <si>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</si>
  <si>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</si>
  <si>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</si>
  <si>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</si>
  <si>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</si>
  <si>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</si>
  <si>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</si>
  <si>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</si>
  <si>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</si>
  <si>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</si>
  <si>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</si>
  <si>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</si>
  <si>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</si>
  <si>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</si>
  <si>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</si>
  <si>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</si>
  <si>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</si>
  <si>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</si>
  <si>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</si>
  <si>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</si>
  <si>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</si>
  <si>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</si>
  <si>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</si>
  <si>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</si>
  <si>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</si>
  <si>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</si>
  <si>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</si>
  <si>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</si>
  <si>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</si>
  <si>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</si>
  <si>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</si>
  <si>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</si>
  <si>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</si>
  <si>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</si>
  <si>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</si>
  <si>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</si>
  <si>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</si>
  <si>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</si>
  <si>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</si>
  <si>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</si>
  <si>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</si>
  <si>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</si>
  <si>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</si>
  <si>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</si>
  <si>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</si>
  <si>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</si>
  <si>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</si>
  <si>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</si>
  <si>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</si>
  <si>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</si>
  <si>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</si>
  <si>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</si>
  <si>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</si>
  <si>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</si>
  <si>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</si>
  <si>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</si>
  <si>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</si>
  <si>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</si>
  <si>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</si>
  <si>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</si>
  <si>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</si>
  <si>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</si>
  <si>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</si>
  <si>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</si>
  <si>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</si>
  <si>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</si>
  <si>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</si>
  <si>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</si>
  <si>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</si>
  <si>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</si>
  <si>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</si>
  <si>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</si>
  <si>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</si>
  <si>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</si>
  <si>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</si>
  <si>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</si>
  <si>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</si>
  <si>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</si>
  <si>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</si>
  <si>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</si>
  <si>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</si>
  <si>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</si>
  <si>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</si>
  <si>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</si>
  <si>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</si>
  <si>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</si>
  <si>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</si>
  <si>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</si>
  <si>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</si>
  <si>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</si>
  <si>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</si>
  <si>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</si>
  <si>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</si>
  <si>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</si>
  <si>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</si>
  <si>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</si>
  <si>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</si>
  <si>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</si>
  <si>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</si>
  <si>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</si>
  <si>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</si>
  <si>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</si>
  <si>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</si>
  <si>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</si>
  <si>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</si>
  <si>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</si>
  <si>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</si>
  <si>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</si>
  <si>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</si>
  <si>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</si>
  <si>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</si>
  <si>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</si>
  <si>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</si>
  <si>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</si>
  <si>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</si>
  <si>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</si>
  <si>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</si>
  <si>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</si>
  <si>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</si>
  <si>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</si>
  <si>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</si>
  <si>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</si>
  <si>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</si>
  <si>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</si>
  <si>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</si>
  <si>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</si>
  <si>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</si>
  <si>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</si>
  <si>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</si>
  <si>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</si>
  <si>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</si>
  <si>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</si>
  <si>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</si>
  <si>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</si>
  <si>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</si>
  <si>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</si>
  <si>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</si>
  <si>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</si>
  <si>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</si>
  <si>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</si>
  <si>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</si>
  <si>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</si>
  <si>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</si>
  <si>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</si>
  <si>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</si>
  <si>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</si>
  <si>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</si>
  <si>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</si>
  <si>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</si>
  <si>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</si>
  <si>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</si>
  <si>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</si>
  <si>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</si>
  <si>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</si>
  <si>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</si>
  <si>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</si>
  <si>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</si>
  <si>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</si>
  <si>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</si>
  <si>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</si>
  <si>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</si>
  <si>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</si>
  <si>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</si>
  <si>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</si>
  <si>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</si>
  <si>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</si>
  <si>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</si>
  <si>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</si>
  <si>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</si>
  <si>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</si>
  <si>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</si>
  <si>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</si>
  <si>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</si>
  <si>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</si>
  <si>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</si>
  <si>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</si>
  <si>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</si>
  <si>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</si>
  <si>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</si>
  <si>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</si>
  <si>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</si>
  <si>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</si>
  <si>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</si>
  <si>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</si>
  <si>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</si>
  <si>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</si>
  <si>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</si>
  <si>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</si>
  <si>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</si>
  <si>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</si>
  <si>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</si>
  <si>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</si>
  <si>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</si>
  <si>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</si>
  <si>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</si>
  <si>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</si>
  <si>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</si>
  <si>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</si>
  <si>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</si>
  <si>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</si>
  <si>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</si>
  <si>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</si>
  <si>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</si>
  <si>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</si>
  <si>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</si>
  <si>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</si>
  <si>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</si>
  <si>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</si>
  <si>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</si>
  <si>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</si>
  <si>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</si>
  <si>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</si>
  <si>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</si>
  <si>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</si>
  <si>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</si>
  <si>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</si>
  <si>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</si>
  <si>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</si>
  <si>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</si>
  <si>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</si>
  <si>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</si>
  <si>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</si>
  <si>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</si>
  <si>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</si>
  <si>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</si>
  <si>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</si>
  <si>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</si>
  <si>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</si>
  <si>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</si>
  <si>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</si>
  <si>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</si>
  <si>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</si>
  <si>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</si>
  <si>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</si>
  <si>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</si>
  <si>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</si>
  <si>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</si>
  <si>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</si>
  <si>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</si>
  <si>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</si>
  <si>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</si>
  <si>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</si>
  <si>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</si>
  <si>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</si>
  <si>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</si>
  <si>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</si>
  <si>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</si>
  <si>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</si>
  <si>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</si>
  <si>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</si>
  <si>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</si>
  <si>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</si>
  <si>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</si>
  <si>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</si>
  <si>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</si>
  <si>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</si>
  <si>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</si>
  <si>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</si>
  <si>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</si>
  <si>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</si>
  <si>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</si>
  <si>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</si>
  <si>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</si>
  <si>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</si>
  <si>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</si>
  <si>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</si>
  <si>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</si>
  <si>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</si>
  <si>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</si>
  <si>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</si>
  <si>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</si>
  <si>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</si>
  <si>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</si>
  <si>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</si>
  <si>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</si>
  <si>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</si>
  <si>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</si>
  <si>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</si>
  <si>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</si>
  <si>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</si>
  <si>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</si>
  <si>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</si>
  <si>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</si>
  <si>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</si>
  <si>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</si>
  <si>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</si>
  <si>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</si>
  <si>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</si>
  <si>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</si>
  <si>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</si>
  <si>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</si>
  <si>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</si>
  <si>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</si>
  <si>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</si>
  <si>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</si>
  <si>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</si>
  <si>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</si>
  <si>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</si>
  <si>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</si>
  <si>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</si>
  <si>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</si>
  <si>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</si>
  <si>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</si>
  <si>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</si>
  <si>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</si>
  <si>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</si>
  <si>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</si>
  <si>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</si>
  <si>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</si>
  <si>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</si>
  <si>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</si>
  <si>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</si>
  <si>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</si>
  <si>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</si>
  <si>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</si>
  <si>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</si>
  <si>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</si>
  <si>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</si>
  <si>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</si>
  <si>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</si>
  <si>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</si>
  <si>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</si>
  <si>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</si>
  <si>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</si>
  <si>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</si>
  <si>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</si>
  <si>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</si>
  <si>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</si>
  <si>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</si>
  <si>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</si>
  <si>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</si>
  <si>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</si>
  <si>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</si>
  <si>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</si>
  <si>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</si>
  <si>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</si>
  <si>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</si>
  <si>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</si>
  <si>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</si>
  <si>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</si>
  <si>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</si>
  <si>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</si>
  <si>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</si>
  <si>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</si>
  <si>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</si>
  <si>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</si>
  <si>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</si>
  <si>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</si>
  <si>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</si>
  <si>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</si>
  <si>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</si>
  <si>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</si>
  <si>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</si>
  <si>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</si>
  <si>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</si>
  <si>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</si>
  <si>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</si>
  <si>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</si>
  <si>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</si>
  <si>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</si>
  <si>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</si>
  <si>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</si>
  <si>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</si>
  <si>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</si>
  <si>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</si>
  <si>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</si>
  <si>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</si>
  <si>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</si>
  <si>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</si>
  <si>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</si>
  <si>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</si>
  <si>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</si>
  <si>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</si>
  <si>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</si>
  <si>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</si>
  <si>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</si>
  <si>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</si>
  <si>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</si>
  <si>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</si>
  <si>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</si>
  <si>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</si>
  <si>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</si>
  <si>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</si>
  <si>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</si>
  <si>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</si>
  <si>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</si>
  <si>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</si>
  <si>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</si>
  <si>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</si>
  <si>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</si>
  <si>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</si>
  <si>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</si>
  <si>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</si>
  <si>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</si>
  <si>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</si>
  <si>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</si>
  <si>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</si>
  <si>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</si>
  <si>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</si>
  <si>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</si>
  <si>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</si>
  <si>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</si>
  <si>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</si>
  <si>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</si>
  <si>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</si>
  <si>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</si>
  <si>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</si>
  <si>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</si>
  <si>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</si>
  <si>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</si>
  <si>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</si>
  <si>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</si>
  <si>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</si>
  <si>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</si>
  <si>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</si>
  <si>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</si>
  <si>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</si>
  <si>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</si>
  <si>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</si>
  <si>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</si>
  <si>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</si>
  <si>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</si>
  <si>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</si>
  <si>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</si>
  <si>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</si>
  <si>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</si>
  <si>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</si>
  <si>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</si>
  <si>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</si>
  <si>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</si>
  <si>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</si>
  <si>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</si>
  <si>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</si>
  <si>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</si>
  <si>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</si>
  <si>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</si>
  <si>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</si>
  <si>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</si>
  <si>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</si>
  <si>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</si>
  <si>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</si>
  <si>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</si>
  <si>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</si>
  <si>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</si>
  <si>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</si>
  <si>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</si>
  <si>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</si>
  <si>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</si>
  <si>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</si>
  <si>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</si>
  <si>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</si>
  <si>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</si>
  <si>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</si>
  <si>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</si>
  <si>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</si>
  <si>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</si>
  <si>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</si>
  <si>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</si>
  <si>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</si>
  <si>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</si>
  <si>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</si>
  <si>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</si>
  <si>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</si>
  <si>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</si>
  <si>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</si>
  <si>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</si>
  <si>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</si>
  <si>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</si>
  <si>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</si>
  <si>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</si>
  <si>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</si>
  <si>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</si>
  <si>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</si>
  <si>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</si>
  <si>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</si>
  <si>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</si>
  <si>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</si>
  <si>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</si>
  <si>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</si>
  <si>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</si>
  <si>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</si>
  <si>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</si>
  <si>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</si>
  <si>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</si>
  <si>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</si>
  <si>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</si>
  <si>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</si>
  <si>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</si>
  <si>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</si>
  <si>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</si>
  <si>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</si>
  <si>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</si>
  <si>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</si>
  <si>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</si>
  <si>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</si>
  <si>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</si>
  <si>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</si>
  <si>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</si>
  <si>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</si>
  <si>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</si>
  <si>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</si>
  <si>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</si>
  <si>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</si>
  <si>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</si>
  <si>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</si>
  <si>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</si>
  <si>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</si>
  <si>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</si>
  <si>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</si>
  <si>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</si>
  <si>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</si>
  <si>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</si>
  <si>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</si>
  <si>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</si>
  <si>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</si>
  <si>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</si>
  <si>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</si>
  <si>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</si>
  <si>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</si>
  <si>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</si>
  <si>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</si>
  <si>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</si>
  <si>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</si>
  <si>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</si>
  <si>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</si>
  <si>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</si>
  <si>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</si>
  <si>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</si>
  <si>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</si>
  <si>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</si>
  <si>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</si>
  <si>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</si>
  <si>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</si>
  <si>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</si>
  <si>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</si>
  <si>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</si>
  <si>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</si>
  <si>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</si>
  <si>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</si>
  <si>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</si>
  <si>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</si>
  <si>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</si>
  <si>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</si>
  <si>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</si>
  <si>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</si>
  <si>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</si>
  <si>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</si>
  <si>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</si>
  <si>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</si>
  <si>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</si>
  <si>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</si>
  <si>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</si>
  <si>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</si>
  <si>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</si>
  <si>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</si>
  <si>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</si>
  <si>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</si>
  <si>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</si>
  <si>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</si>
  <si>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</si>
  <si>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</si>
  <si>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</si>
  <si>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</si>
  <si>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</si>
  <si>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</si>
  <si>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</si>
  <si>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</si>
  <si>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</si>
  <si>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</si>
  <si>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</si>
  <si>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</si>
  <si>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</si>
  <si>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</si>
  <si>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</si>
  <si>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</si>
  <si>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</si>
  <si>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</si>
  <si>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</si>
  <si>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</si>
  <si>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</si>
  <si>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</si>
  <si>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</si>
  <si>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</si>
  <si>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</si>
  <si>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</si>
  <si>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</si>
  <si>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</si>
  <si>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</si>
  <si>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</si>
  <si>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</si>
  <si>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</si>
  <si>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</si>
  <si>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</si>
  <si>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</si>
  <si>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</si>
  <si>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</si>
  <si>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</si>
  <si>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</si>
  <si>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</si>
  <si>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</si>
  <si>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</si>
  <si>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</si>
  <si>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</si>
  <si>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</si>
  <si>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</si>
  <si>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</si>
  <si>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</si>
  <si>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</si>
  <si>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</si>
  <si>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</si>
  <si>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</si>
  <si>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</si>
  <si>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</si>
  <si>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</si>
  <si>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</si>
  <si>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</si>
  <si>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</si>
  <si>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</si>
  <si>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</si>
  <si>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</si>
  <si>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</si>
  <si>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</si>
  <si>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</si>
  <si>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</si>
  <si>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</si>
  <si>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</si>
  <si>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</si>
  <si>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</si>
  <si>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</si>
  <si>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</si>
  <si>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</si>
  <si>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</si>
  <si>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</si>
  <si>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</si>
  <si>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</si>
  <si>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</si>
  <si>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</si>
  <si>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</si>
  <si>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</si>
  <si>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</si>
  <si>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</si>
  <si>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</si>
  <si>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</si>
  <si>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</si>
  <si>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</si>
  <si>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</si>
  <si>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</si>
  <si>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</si>
  <si>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</si>
  <si>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</si>
  <si>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</si>
  <si>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</si>
  <si>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</si>
  <si>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</si>
  <si>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</si>
  <si>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</si>
  <si>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</si>
  <si>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</si>
  <si>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</si>
  <si>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</si>
  <si>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</si>
  <si>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</si>
  <si>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</si>
  <si>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</si>
  <si>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</si>
  <si>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</si>
  <si>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</si>
  <si>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</si>
  <si>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</si>
  <si>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</si>
  <si>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</si>
  <si>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</si>
  <si>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</si>
  <si>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</si>
  <si>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</si>
  <si>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</si>
  <si>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</si>
  <si>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</si>
  <si>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</si>
  <si>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</si>
  <si>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</si>
  <si>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</si>
  <si>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</si>
  <si>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</si>
  <si>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</si>
  <si>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</si>
  <si>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</si>
  <si>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</si>
  <si>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</si>
  <si>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</si>
  <si>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</si>
  <si>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</si>
  <si>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</si>
  <si>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</si>
  <si>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</si>
  <si>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</si>
  <si>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</si>
  <si>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</si>
  <si>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</si>
  <si>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</si>
  <si>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</si>
  <si>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</si>
  <si>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</si>
  <si>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</si>
  <si>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</si>
  <si>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</si>
  <si>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</si>
  <si>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</si>
  <si>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</si>
  <si>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</si>
  <si>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</si>
  <si>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</si>
  <si>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</si>
  <si>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</si>
  <si>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</si>
  <si>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</si>
  <si>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</si>
  <si>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</si>
  <si>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</si>
  <si>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</si>
  <si>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</si>
  <si>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</si>
  <si>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</si>
  <si>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</si>
  <si>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</si>
  <si>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</si>
  <si>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</si>
  <si>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</si>
  <si>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</si>
  <si>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</si>
  <si>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</si>
  <si>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</si>
  <si>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</si>
  <si>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</si>
  <si>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</si>
  <si>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</si>
  <si>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</si>
  <si>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</si>
  <si>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</si>
  <si>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</si>
  <si>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</si>
  <si>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</si>
  <si>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</si>
  <si>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</si>
  <si>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</si>
  <si>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</si>
  <si>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</si>
  <si>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</si>
  <si>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</si>
  <si>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</si>
  <si>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</si>
  <si>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</si>
  <si>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</si>
  <si>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</si>
  <si>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</si>
  <si>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</si>
  <si>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</si>
  <si>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</si>
  <si>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</si>
  <si>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</si>
  <si>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</si>
  <si>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</si>
  <si>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</si>
  <si>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</si>
  <si>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</si>
  <si>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</si>
  <si>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</si>
  <si>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</si>
  <si>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</si>
  <si>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</si>
  <si>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</si>
  <si>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</si>
  <si>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</si>
  <si>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</si>
  <si>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</si>
  <si>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</si>
  <si>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</si>
  <si>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</si>
  <si>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</si>
  <si>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</si>
  <si>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</si>
  <si>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</si>
  <si>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</si>
  <si>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</si>
  <si>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</si>
  <si>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</si>
  <si>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</si>
  <si>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</si>
  <si>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</si>
  <si>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</si>
  <si>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</si>
  <si>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</si>
  <si>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</si>
  <si>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</si>
  <si>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</si>
  <si>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</si>
  <si>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</si>
  <si>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</si>
  <si>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</si>
  <si>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</si>
  <si>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</si>
  <si>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</si>
  <si>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</si>
  <si>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</si>
  <si>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</si>
  <si>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</si>
  <si>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</si>
  <si>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</si>
  <si>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</si>
  <si>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</si>
  <si>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</si>
  <si>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</si>
  <si>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</si>
  <si>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</si>
  <si>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</si>
  <si>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</si>
  <si>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</si>
  <si>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</si>
  <si>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</si>
  <si>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</si>
  <si>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</si>
  <si>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</si>
  <si>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</si>
  <si>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</si>
  <si>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</si>
  <si>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</si>
  <si>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</si>
  <si>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</si>
  <si>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</si>
  <si>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</si>
  <si>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</si>
  <si>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</si>
  <si>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</si>
  <si>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</si>
  <si>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</si>
  <si>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</si>
  <si>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</si>
  <si>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</si>
  <si>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</si>
  <si>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</si>
  <si>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</si>
  <si>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</si>
  <si>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</si>
  <si>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</si>
  <si>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</si>
  <si>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</si>
  <si>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</si>
  <si>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</si>
  <si>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</si>
  <si>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</si>
  <si>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</si>
  <si>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</si>
  <si>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</si>
  <si>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</si>
  <si>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</si>
  <si>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</si>
  <si>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</si>
  <si>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</si>
  <si>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</si>
  <si>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</si>
  <si>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</si>
  <si>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</si>
  <si>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</si>
  <si>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</si>
  <si>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</si>
  <si>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</si>
  <si>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</si>
  <si>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</si>
  <si>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</si>
  <si>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</si>
  <si>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</si>
  <si>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</si>
  <si>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</si>
  <si>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</si>
  <si>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</si>
  <si>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</si>
  <si>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</si>
  <si>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</si>
  <si>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</si>
  <si>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</si>
  <si>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</si>
  <si>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</si>
  <si>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</si>
  <si>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</si>
  <si>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</si>
  <si>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</si>
  <si>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</si>
  <si>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</si>
  <si>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</si>
  <si>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</si>
  <si>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</si>
  <si>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</si>
  <si>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</si>
  <si>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</si>
  <si>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</si>
  <si>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</si>
  <si>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</si>
  <si>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</si>
  <si>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</si>
  <si>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</si>
  <si>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</si>
  <si>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</si>
  <si>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</si>
  <si>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</si>
  <si>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</si>
  <si>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</si>
  <si>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</si>
  <si>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</si>
  <si>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</si>
  <si>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</si>
  <si>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</si>
  <si>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</si>
  <si>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</si>
  <si>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</si>
  <si>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</si>
  <si>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</si>
  <si>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</si>
  <si>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</si>
  <si>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</si>
  <si>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</si>
  <si>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</si>
  <si>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</si>
  <si>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</si>
  <si>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</si>
  <si>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</si>
  <si>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</si>
  <si>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</si>
  <si>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</si>
  <si>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</si>
  <si>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</si>
  <si>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</si>
  <si>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</si>
  <si>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</si>
  <si>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</si>
  <si>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</si>
  <si>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</si>
  <si>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</si>
  <si>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</si>
  <si>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</si>
  <si>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</si>
  <si>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</si>
  <si>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</si>
  <si>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</si>
  <si>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</si>
  <si>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</si>
  <si>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</si>
  <si>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</si>
  <si>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</si>
  <si>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</si>
  <si>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</si>
  <si>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</si>
  <si>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</si>
  <si>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</si>
  <si>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</si>
  <si>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</si>
  <si>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</si>
  <si>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</si>
  <si>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</si>
  <si>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</si>
  <si>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</si>
  <si>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</si>
  <si>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</si>
  <si>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</si>
  <si>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</si>
  <si>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</si>
  <si>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</si>
  <si>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</si>
  <si>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</si>
  <si>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</si>
  <si>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</si>
  <si>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</si>
  <si>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</si>
  <si>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</si>
  <si>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</si>
  <si>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</si>
  <si>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</si>
  <si>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</si>
  <si>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</si>
  <si>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</si>
  <si>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</si>
  <si>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</si>
  <si>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</si>
  <si>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</si>
  <si>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</si>
  <si>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</si>
  <si>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</si>
  <si>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</si>
  <si>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</si>
  <si>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</si>
  <si>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</si>
  <si>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</si>
  <si>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</si>
  <si>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</si>
  <si>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</si>
  <si>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</si>
  <si>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</si>
  <si>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</si>
  <si>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</si>
  <si>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</si>
  <si>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</si>
  <si>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</si>
  <si>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</si>
  <si>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</si>
  <si>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</si>
  <si>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</si>
  <si>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</si>
  <si>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</si>
  <si>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</si>
  <si>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</si>
  <si>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</si>
  <si>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</si>
  <si>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</si>
  <si>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</si>
  <si>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</si>
  <si>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</si>
  <si>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</si>
  <si>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</si>
  <si>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</si>
  <si>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</si>
  <si>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</si>
  <si>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</si>
  <si>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</si>
  <si>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</si>
  <si>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</si>
  <si>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</si>
  <si>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</si>
  <si>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</si>
  <si>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</si>
  <si>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</si>
  <si>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</si>
  <si>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</si>
  <si>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</si>
  <si>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</si>
  <si>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</si>
  <si>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</si>
  <si>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</si>
  <si>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</si>
  <si>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</si>
  <si>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</si>
  <si>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</si>
  <si>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</si>
  <si>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</si>
  <si>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</si>
  <si>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</si>
  <si>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</si>
  <si>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</si>
  <si>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</si>
  <si>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</si>
  <si>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</si>
  <si>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</si>
  <si>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</si>
  <si>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</si>
  <si>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</si>
  <si>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</si>
  <si>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</si>
  <si>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</si>
  <si>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</si>
  <si>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</si>
  <si>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</si>
  <si>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</si>
  <si>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</si>
  <si>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</si>
  <si>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</si>
  <si>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</si>
  <si>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</si>
  <si>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</si>
  <si>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</si>
  <si>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</si>
  <si>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</si>
  <si>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</si>
  <si>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</si>
  <si>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</si>
  <si>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</si>
  <si>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</si>
  <si>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</si>
  <si>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</si>
  <si>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</si>
  <si>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</si>
  <si>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</si>
  <si>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</si>
  <si>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</si>
  <si>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</si>
  <si>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</si>
  <si>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</si>
  <si>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</si>
  <si>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</si>
  <si>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</si>
  <si>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</si>
  <si>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</si>
  <si>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</si>
  <si>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</si>
  <si>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</si>
  <si>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</si>
  <si>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</si>
  <si>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</si>
  <si>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</si>
  <si>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</si>
  <si>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</si>
  <si>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</si>
  <si>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</si>
  <si>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</si>
  <si>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</si>
  <si>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</si>
  <si>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</si>
  <si>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</si>
  <si>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</si>
  <si>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</si>
  <si>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</si>
  <si>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</si>
  <si>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</si>
  <si>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</si>
  <si>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</si>
  <si>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</si>
  <si>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</si>
  <si>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</si>
  <si>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</si>
  <si>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</si>
  <si>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</si>
  <si>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</si>
  <si>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</si>
  <si>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</si>
  <si>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</si>
  <si>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</si>
  <si>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</si>
  <si>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</si>
  <si>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</si>
  <si>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</si>
  <si>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</si>
  <si>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</si>
  <si>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</si>
  <si>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</si>
  <si>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</si>
  <si>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</si>
  <si>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</si>
  <si>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</si>
  <si>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</si>
  <si>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</si>
  <si>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</si>
  <si>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</si>
  <si>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</si>
  <si>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</si>
  <si>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</si>
  <si>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</si>
  <si>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</si>
  <si>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</si>
  <si>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</si>
  <si>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</si>
  <si>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</si>
  <si>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</si>
  <si>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</si>
  <si>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</si>
  <si>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</si>
  <si>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</si>
  <si>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</si>
  <si>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</si>
  <si>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</si>
  <si>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</si>
  <si>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</si>
  <si>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</si>
  <si>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</si>
  <si>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</si>
  <si>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</si>
  <si>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</si>
  <si>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</si>
  <si>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</si>
  <si>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</si>
  <si>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</si>
  <si>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</si>
  <si>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</si>
  <si>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</si>
  <si>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</si>
  <si>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</si>
  <si>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</si>
  <si>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</si>
  <si>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</si>
  <si>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</si>
  <si>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</si>
  <si>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</si>
  <si>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</si>
  <si>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</si>
  <si>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</si>
  <si>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</si>
  <si>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</si>
  <si>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</si>
  <si>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</si>
  <si>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</si>
  <si>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</si>
  <si>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</si>
  <si>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</si>
  <si>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</si>
  <si>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</si>
  <si>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</si>
  <si>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</si>
  <si>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</si>
  <si>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</si>
  <si>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</si>
  <si>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</si>
  <si>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</si>
  <si>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</si>
  <si>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</si>
  <si>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</si>
  <si>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</si>
  <si>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</si>
  <si>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</si>
  <si>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</si>
  <si>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</si>
  <si>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</si>
  <si>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</si>
  <si>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</si>
  <si>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</si>
  <si>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</si>
  <si>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</si>
  <si>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</si>
  <si>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</si>
  <si>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</si>
  <si>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</si>
  <si>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</si>
  <si>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</si>
  <si>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</si>
  <si>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</si>
  <si>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</si>
  <si>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</si>
  <si>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</si>
  <si>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</si>
  <si>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</si>
  <si>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</si>
  <si>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</si>
  <si>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</si>
  <si>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</si>
  <si>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</si>
  <si>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</si>
  <si>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</si>
  <si>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</si>
  <si>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</si>
  <si>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</si>
  <si>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</si>
  <si>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</si>
  <si>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</si>
  <si>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</si>
  <si>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</si>
  <si>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</si>
  <si>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</si>
  <si>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</si>
  <si>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</si>
  <si>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</si>
  <si>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</si>
  <si>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</si>
  <si>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</si>
  <si>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</si>
  <si>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</si>
  <si>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</si>
  <si>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</si>
  <si>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</si>
  <si>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</si>
  <si>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</si>
  <si>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</si>
  <si>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</si>
  <si>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</si>
  <si>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</si>
  <si>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</si>
  <si>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</si>
  <si>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</si>
  <si>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</si>
  <si>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</si>
  <si>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</si>
  <si>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</si>
  <si>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</si>
  <si>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</si>
  <si>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</si>
  <si>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</si>
  <si>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</si>
  <si>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</si>
  <si>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</si>
  <si>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</si>
  <si>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</si>
  <si>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</si>
  <si>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</si>
  <si>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</si>
  <si>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</si>
  <si>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</si>
  <si>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</si>
  <si>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</si>
  <si>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</si>
  <si>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</si>
  <si>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</si>
  <si>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</si>
  <si>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</si>
  <si>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</si>
  <si>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</si>
  <si>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</si>
  <si>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</si>
  <si>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</si>
  <si>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</si>
  <si>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</si>
  <si>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</si>
  <si>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</si>
  <si>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</si>
  <si>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</si>
  <si>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</si>
  <si>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</si>
  <si>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</si>
  <si>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</si>
  <si>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</si>
  <si>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</si>
  <si>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</si>
  <si>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</si>
  <si>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</si>
  <si>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</si>
  <si>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</si>
  <si>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</si>
  <si>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</si>
  <si>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</si>
  <si>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</si>
  <si>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</si>
  <si>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</si>
  <si>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</si>
  <si>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</si>
  <si>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</si>
  <si>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</si>
  <si>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</si>
  <si>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</si>
  <si>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</si>
  <si>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</si>
  <si>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</si>
  <si>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</si>
  <si>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</si>
  <si>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</si>
  <si>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</si>
  <si>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</si>
  <si>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</si>
  <si>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</si>
  <si>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</si>
  <si>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</si>
  <si>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</si>
  <si>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</si>
  <si>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</si>
  <si>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</si>
  <si>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</si>
  <si>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</si>
  <si>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</si>
  <si>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</si>
  <si>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</si>
  <si>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</si>
  <si>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</si>
  <si>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</si>
  <si>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</si>
  <si>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</si>
  <si>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</si>
  <si>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</si>
  <si>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</si>
  <si>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</si>
  <si>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</si>
  <si>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</si>
  <si>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</si>
  <si>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</si>
  <si>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</si>
  <si>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</si>
  <si>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</si>
  <si>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</si>
  <si>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</si>
  <si>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</si>
  <si>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</si>
  <si>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</si>
  <si>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</si>
  <si>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</si>
  <si>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</si>
  <si>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</si>
  <si>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</si>
  <si>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</si>
  <si>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</si>
  <si>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</si>
  <si>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</si>
  <si>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</si>
  <si>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</si>
  <si>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</si>
  <si>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</si>
  <si>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</si>
  <si>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</si>
  <si>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</si>
  <si>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</si>
  <si>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</si>
  <si>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</si>
  <si>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</si>
  <si>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</si>
  <si>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</si>
  <si>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</si>
  <si>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</si>
  <si>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</si>
  <si>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</si>
  <si>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</si>
  <si>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</si>
  <si>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</si>
  <si>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</si>
  <si>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</si>
  <si>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</si>
  <si>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</si>
  <si>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</si>
  <si>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</si>
  <si>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</si>
  <si>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</si>
  <si>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</si>
  <si>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</si>
  <si>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</si>
  <si>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</si>
  <si>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</si>
  <si>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</si>
  <si>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</si>
  <si>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</si>
  <si>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</si>
  <si>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</si>
  <si>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</si>
  <si>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</si>
  <si>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</si>
  <si>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</si>
  <si>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</si>
  <si>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</si>
  <si>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</si>
  <si>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</si>
  <si>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</si>
  <si>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</si>
  <si>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</si>
  <si>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</si>
  <si>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</si>
  <si>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</si>
  <si>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</si>
  <si>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</si>
  <si>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</si>
  <si>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</si>
  <si>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</si>
  <si>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</si>
  <si>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</si>
  <si>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</si>
  <si>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</si>
  <si>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</si>
  <si>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</si>
  <si>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</si>
  <si>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</si>
  <si>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</si>
  <si>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</si>
  <si>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</si>
  <si>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</si>
  <si>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</si>
  <si>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</si>
  <si>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</si>
  <si>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</si>
  <si>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</si>
  <si>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</si>
  <si>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</si>
  <si>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</si>
  <si>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</si>
  <si>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</si>
  <si>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</si>
  <si>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</si>
  <si>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</si>
  <si>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</si>
  <si>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</si>
  <si>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</si>
  <si>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</si>
  <si>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</si>
  <si>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</si>
  <si>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</si>
  <si>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</si>
  <si>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</si>
  <si>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</si>
  <si>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</si>
  <si>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</si>
  <si>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</si>
  <si>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</si>
  <si>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</si>
  <si>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</si>
  <si>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</si>
  <si>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</si>
  <si>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</si>
  <si>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</si>
  <si>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</si>
  <si>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</si>
  <si>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</si>
  <si>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</si>
  <si>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</si>
  <si>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</si>
  <si>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</si>
  <si>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</si>
  <si>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</si>
  <si>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</si>
  <si>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</si>
  <si>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</si>
  <si>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</si>
  <si>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</si>
  <si>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</si>
  <si>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</si>
  <si>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</si>
  <si>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</si>
  <si>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</si>
  <si>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</si>
  <si>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</si>
  <si>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</si>
  <si>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</si>
  <si>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</si>
  <si>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</si>
  <si>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</si>
  <si>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</si>
  <si>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</si>
  <si>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</si>
  <si>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</si>
  <si>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</si>
  <si>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</si>
  <si>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</si>
  <si>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</si>
  <si>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</si>
  <si>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</si>
  <si>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</si>
  <si>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</si>
  <si>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</si>
  <si>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</si>
  <si>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</si>
  <si>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</si>
  <si>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</si>
  <si>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</si>
  <si>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</si>
  <si>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</si>
  <si>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</si>
  <si>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</si>
  <si>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</si>
  <si>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</si>
  <si>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</si>
  <si>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</si>
  <si>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</si>
  <si>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</si>
  <si>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</si>
  <si>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</si>
  <si>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</si>
  <si>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</si>
  <si>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</si>
  <si>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</si>
  <si>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</si>
  <si>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</si>
  <si>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</si>
  <si>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</si>
  <si>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</si>
  <si>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</si>
  <si>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</si>
  <si>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</si>
  <si>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</si>
  <si>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</si>
  <si>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</si>
  <si>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</si>
  <si>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</si>
  <si>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</si>
  <si>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</si>
  <si>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</si>
  <si>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</si>
  <si>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</si>
  <si>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</si>
  <si>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</si>
  <si>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</si>
  <si>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</si>
  <si>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</si>
  <si>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</si>
  <si>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</si>
  <si>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</si>
  <si>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</si>
  <si>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</si>
  <si>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</si>
  <si>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</si>
  <si>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</si>
  <si>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</si>
  <si>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</si>
  <si>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</si>
  <si>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</si>
  <si>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</si>
  <si>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</si>
  <si>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</si>
  <si>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</si>
  <si>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</si>
  <si>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</si>
  <si>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</si>
  <si>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</si>
  <si>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</si>
  <si>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</si>
  <si>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</si>
  <si>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</si>
  <si>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</si>
  <si>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</si>
  <si>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</si>
  <si>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</si>
  <si>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</si>
  <si>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</si>
  <si>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</si>
  <si>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</si>
  <si>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</si>
  <si>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</si>
  <si>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</si>
  <si>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</si>
  <si>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</si>
  <si>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</si>
  <si>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</si>
  <si>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</si>
  <si>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</si>
  <si>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</si>
  <si>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</si>
  <si>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</si>
  <si>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</si>
  <si>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</si>
  <si>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</si>
  <si>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</si>
  <si>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</si>
  <si>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</si>
  <si>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</si>
  <si>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</si>
  <si>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</si>
  <si>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</si>
  <si>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</si>
  <si>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</si>
  <si>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</si>
  <si>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</si>
  <si>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</si>
  <si>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</si>
  <si>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</si>
  <si>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</si>
  <si>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</si>
  <si>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</si>
  <si>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</si>
  <si>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</si>
  <si>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</si>
  <si>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</si>
  <si>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</si>
  <si>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</si>
  <si>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</si>
  <si>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</si>
  <si>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</si>
  <si>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</si>
  <si>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</si>
  <si>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</si>
  <si>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</si>
  <si>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</si>
  <si>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</si>
  <si>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</si>
  <si>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</si>
  <si>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</si>
  <si>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</si>
  <si>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</si>
  <si>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</si>
  <si>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</si>
  <si>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</si>
  <si>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</si>
  <si>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</si>
  <si>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</si>
  <si>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</si>
  <si>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</si>
  <si>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</si>
  <si>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</si>
  <si>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</si>
  <si>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</si>
  <si>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</si>
  <si>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</si>
  <si>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</si>
  <si>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</si>
  <si>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</si>
  <si>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</si>
  <si>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</si>
  <si>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</si>
  <si>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</si>
  <si>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</si>
  <si>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</si>
  <si>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</si>
  <si>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</si>
  <si>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</si>
  <si>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</si>
  <si>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</si>
  <si>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</si>
  <si>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</si>
  <si>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</si>
  <si>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</si>
  <si>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</si>
  <si>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</si>
  <si>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</si>
  <si>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</si>
  <si>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</si>
  <si>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</si>
  <si>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</si>
  <si>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</si>
  <si>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</si>
  <si>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</si>
  <si>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</si>
  <si>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</si>
  <si>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</si>
  <si>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</si>
  <si>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</si>
  <si>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</si>
  <si>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</si>
  <si>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</si>
  <si>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</si>
  <si>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</si>
  <si>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</si>
  <si>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</si>
  <si>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</si>
  <si>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</si>
  <si>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</si>
  <si>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</si>
  <si>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</si>
  <si>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</si>
  <si>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</si>
  <si>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</si>
  <si>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</si>
  <si>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</si>
  <si>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</si>
  <si>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</si>
  <si>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</si>
  <si>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</si>
  <si>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</si>
  <si>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</si>
  <si>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</si>
  <si>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</si>
  <si>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</si>
  <si>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</si>
  <si>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</si>
  <si>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</si>
  <si>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</si>
  <si>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</si>
  <si>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</si>
  <si>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</si>
  <si>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</si>
  <si>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</si>
  <si>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</si>
  <si>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</si>
  <si>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</si>
  <si>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</si>
  <si>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</si>
  <si>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</si>
  <si>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</si>
  <si>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</si>
  <si>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</si>
  <si>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</si>
  <si>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</si>
  <si>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</si>
  <si>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</si>
  <si>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</si>
  <si>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</si>
  <si>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</si>
  <si>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</si>
  <si>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</si>
  <si>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</si>
  <si>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</si>
  <si>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</si>
  <si>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</si>
  <si>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</si>
  <si>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</si>
  <si>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</si>
  <si>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</si>
  <si>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</si>
  <si>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</si>
  <si>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</si>
  <si>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</si>
  <si>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</si>
  <si>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</si>
  <si>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</si>
  <si>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</si>
  <si>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</si>
  <si>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</si>
  <si>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</si>
  <si>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</si>
  <si>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</si>
  <si>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</si>
  <si>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</si>
  <si>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</si>
  <si>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</si>
  <si>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</si>
  <si>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</si>
  <si>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</si>
  <si>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</si>
  <si>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</si>
  <si>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</si>
  <si>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</si>
  <si>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</si>
  <si>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</si>
  <si>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</si>
  <si>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</si>
  <si>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</si>
  <si>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</si>
  <si>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</si>
  <si>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</si>
  <si>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</si>
  <si>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</si>
  <si>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</si>
  <si>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</si>
  <si>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</si>
  <si>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</si>
  <si>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</si>
  <si>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</si>
  <si>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</si>
  <si>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</si>
  <si>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</si>
  <si>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</si>
  <si>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</si>
  <si>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</si>
  <si>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</si>
  <si>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</si>
  <si>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</si>
  <si>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</si>
  <si>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</si>
  <si>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</si>
  <si>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</si>
  <si>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</si>
  <si>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</si>
  <si>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</si>
  <si>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</si>
  <si>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</si>
  <si>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</si>
  <si>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</si>
  <si>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</si>
  <si>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</si>
  <si>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</si>
  <si>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</si>
  <si>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</si>
  <si>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</si>
  <si>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</si>
  <si>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</si>
  <si>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</si>
  <si>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</si>
  <si>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</si>
  <si>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</si>
  <si>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</si>
  <si>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</si>
  <si>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</si>
  <si>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</si>
  <si>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</si>
  <si>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</si>
  <si>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</si>
  <si>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</si>
  <si>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</si>
  <si>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</si>
  <si>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</si>
  <si>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</si>
  <si>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</si>
  <si>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</si>
  <si>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</si>
  <si>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</si>
  <si>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</si>
  <si>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</si>
  <si>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</si>
  <si>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</si>
  <si>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</si>
  <si>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</si>
  <si>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</si>
  <si>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</si>
  <si>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</si>
  <si>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</si>
  <si>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</si>
  <si>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</si>
  <si>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</si>
  <si>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</si>
  <si>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</si>
  <si>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</si>
  <si>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</si>
  <si>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</si>
  <si>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</si>
  <si>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</si>
  <si>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</si>
  <si>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</si>
  <si>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</si>
  <si>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</si>
  <si>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</si>
  <si>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</si>
  <si>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</si>
  <si>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</si>
  <si>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</si>
  <si>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</si>
  <si>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</si>
  <si>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</si>
  <si>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</si>
  <si>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</si>
  <si>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</si>
  <si>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</si>
  <si>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</si>
  <si>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</si>
  <si>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</si>
  <si>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</si>
  <si>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</si>
  <si>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</si>
  <si>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</si>
  <si>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</si>
  <si>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</si>
  <si>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</si>
  <si>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</si>
  <si>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</si>
  <si>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</si>
  <si>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</si>
  <si>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</si>
  <si>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</si>
  <si>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</si>
  <si>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</si>
  <si>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</si>
  <si>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</si>
  <si>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</si>
  <si>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</si>
  <si>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</si>
  <si>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</si>
  <si>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</si>
  <si>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</si>
  <si>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</si>
  <si>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</si>
  <si>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</si>
  <si>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</si>
  <si>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</si>
  <si>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</si>
  <si>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</si>
  <si>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</si>
  <si>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</si>
  <si>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</si>
  <si>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</si>
  <si>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</si>
  <si>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</si>
  <si>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</si>
  <si>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</si>
  <si>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</si>
  <si>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</si>
  <si>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</si>
  <si>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</si>
  <si>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</si>
  <si>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</si>
  <si>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</si>
  <si>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</si>
  <si>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</si>
  <si>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</si>
  <si>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</si>
  <si>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</si>
  <si>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</si>
  <si>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</si>
  <si>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</si>
  <si>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</si>
  <si>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</si>
  <si>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</si>
  <si>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</si>
  <si>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</si>
  <si>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</si>
  <si>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</si>
  <si>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</si>
  <si>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</si>
  <si>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</si>
  <si>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</si>
  <si>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</si>
  <si>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</si>
  <si>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</si>
  <si>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</si>
  <si>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</si>
  <si>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</si>
  <si>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</si>
  <si>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</si>
  <si>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</si>
  <si>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</si>
  <si>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</si>
  <si>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</si>
  <si>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</si>
  <si>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</si>
  <si>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</si>
  <si>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</si>
  <si>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</si>
  <si>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</si>
  <si>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</si>
  <si>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</si>
  <si>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</si>
  <si>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</si>
  <si>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</si>
  <si>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</si>
  <si>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</si>
  <si>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</si>
  <si>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</si>
  <si>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</si>
  <si>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</si>
  <si>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</si>
  <si>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</si>
  <si>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</si>
  <si>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</si>
  <si>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</si>
  <si>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</si>
  <si>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</si>
  <si>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</si>
  <si>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</si>
  <si>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</si>
  <si>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</si>
  <si>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</si>
  <si>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</si>
  <si>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</si>
  <si>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</si>
  <si>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</si>
  <si>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</si>
  <si>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</si>
  <si>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</si>
  <si>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</si>
  <si>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</si>
  <si>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</si>
  <si>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</si>
  <si>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</si>
  <si>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</si>
  <si>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</si>
  <si>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</si>
  <si>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</si>
  <si>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</si>
  <si>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</si>
  <si>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</si>
  <si>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</si>
  <si>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</si>
  <si>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</si>
  <si>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</si>
  <si>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</si>
  <si>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</si>
  <si>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</si>
  <si>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</si>
  <si>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</si>
  <si>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</si>
  <si>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</si>
  <si>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</si>
  <si>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</si>
  <si>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</si>
  <si>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</si>
  <si>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</si>
  <si>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</si>
  <si>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</si>
  <si>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</si>
  <si>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</si>
  <si>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</si>
  <si>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</si>
  <si>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</si>
  <si>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</si>
  <si>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</si>
  <si>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</si>
  <si>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</si>
  <si>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</si>
  <si>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</si>
  <si>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</si>
  <si>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</si>
  <si>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</si>
  <si>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</si>
  <si>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</si>
  <si>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</si>
  <si>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</si>
  <si>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</si>
  <si>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</si>
  <si>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</si>
  <si>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</si>
  <si>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</si>
  <si>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</si>
  <si>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</si>
  <si>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</si>
  <si>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</si>
  <si>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</si>
  <si>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</si>
  <si>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</si>
  <si>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</si>
  <si>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</si>
  <si>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</si>
  <si>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</si>
  <si>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</si>
  <si>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</si>
  <si>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</si>
  <si>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</si>
  <si>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</si>
  <si>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</si>
  <si>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</si>
  <si>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</si>
  <si>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</si>
  <si>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</si>
  <si>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</si>
  <si>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</si>
  <si>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</si>
  <si>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</si>
  <si>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</si>
  <si>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</si>
  <si>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</si>
  <si>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</si>
  <si>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</si>
  <si>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</si>
  <si>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</si>
  <si>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</si>
  <si>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</si>
  <si>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</si>
  <si>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</si>
  <si>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</si>
  <si>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</si>
  <si>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</si>
  <si>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</si>
  <si>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</si>
  <si>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</si>
  <si>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</si>
  <si>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</si>
  <si>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</si>
  <si>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</si>
  <si>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</si>
  <si>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</si>
  <si>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</si>
  <si>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</si>
  <si>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</si>
  <si>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</si>
  <si>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</si>
  <si>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</si>
  <si>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</si>
  <si>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</si>
  <si>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</si>
  <si>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</si>
  <si>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</si>
  <si>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</si>
  <si>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</si>
  <si>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</si>
  <si>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</si>
  <si>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</si>
  <si>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</si>
  <si>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</si>
  <si>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</si>
  <si>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</si>
  <si>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</si>
  <si>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</si>
  <si>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</si>
  <si>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</si>
  <si>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</si>
  <si>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</si>
  <si>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</si>
  <si>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</si>
  <si>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</si>
  <si>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</si>
  <si>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</si>
  <si>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</si>
  <si>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</si>
  <si>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</si>
  <si>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</si>
  <si>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</si>
  <si>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</si>
  <si>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</si>
  <si>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</si>
  <si>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</si>
  <si>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</si>
  <si>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</si>
  <si>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</si>
  <si>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</si>
  <si>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</si>
  <si>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</si>
  <si>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</si>
  <si>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</si>
  <si>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</si>
  <si>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</si>
  <si>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</si>
  <si>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</si>
  <si>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</si>
  <si>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</si>
  <si>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</si>
  <si>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</si>
  <si>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</si>
  <si>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</si>
  <si>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</si>
  <si>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</si>
  <si>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</si>
  <si>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</si>
  <si>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</si>
  <si>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</si>
  <si>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</si>
  <si>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</si>
  <si>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</si>
  <si>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</si>
  <si>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</si>
  <si>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</si>
  <si>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</si>
  <si>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</si>
  <si>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</si>
  <si>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</si>
  <si>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</si>
  <si>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</si>
  <si>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</si>
  <si>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</si>
  <si>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</si>
  <si>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</si>
  <si>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</si>
  <si>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</si>
  <si>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</si>
  <si>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</si>
  <si>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</si>
  <si>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</si>
  <si>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</si>
  <si>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</si>
  <si>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</si>
  <si>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</si>
  <si>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</si>
  <si>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</si>
  <si>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</si>
  <si>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</si>
  <si>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</si>
  <si>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</si>
  <si>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</si>
  <si>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</si>
  <si>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</si>
  <si>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</si>
  <si>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</si>
  <si>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</si>
  <si>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</si>
  <si>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</si>
  <si>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</si>
  <si>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</si>
  <si>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</si>
  <si>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</si>
  <si>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</si>
  <si>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</si>
  <si>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</si>
  <si>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</si>
  <si>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</si>
  <si>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</si>
  <si>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</si>
  <si>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</si>
  <si>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</si>
  <si>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</si>
  <si>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</si>
  <si>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</si>
  <si>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</si>
  <si>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</si>
  <si>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</si>
  <si>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</si>
  <si>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</si>
  <si>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</si>
  <si>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</si>
  <si>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</si>
  <si>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</si>
  <si>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</si>
  <si>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</si>
  <si>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</si>
  <si>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</si>
  <si>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</si>
  <si>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</si>
  <si>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</si>
  <si>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</si>
  <si>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</si>
  <si>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</si>
  <si>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</si>
  <si>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</si>
  <si>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</si>
  <si>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</si>
  <si>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</si>
  <si>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</si>
  <si>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</si>
  <si>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</si>
  <si>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</si>
  <si>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</si>
  <si>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</si>
  <si>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</si>
  <si>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</si>
  <si>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</si>
  <si>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</si>
  <si>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</si>
  <si>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</si>
  <si>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</si>
  <si>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</si>
  <si>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</si>
  <si>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</si>
  <si>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</si>
  <si>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</si>
  <si>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</si>
  <si>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</si>
  <si>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</si>
  <si>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</si>
  <si>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</si>
  <si>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</si>
  <si>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</si>
  <si>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</si>
  <si>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</si>
  <si>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</si>
  <si>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</si>
  <si>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</si>
  <si>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</si>
  <si>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</si>
  <si>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</si>
  <si>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</si>
  <si>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</si>
  <si>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</si>
  <si>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</si>
  <si>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</si>
  <si>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</si>
  <si>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</si>
  <si>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</si>
  <si>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</si>
  <si>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</si>
  <si>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</si>
  <si>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</si>
  <si>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</si>
  <si>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</si>
  <si>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</si>
  <si>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</si>
  <si>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</si>
  <si>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</si>
  <si>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</si>
  <si>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</si>
  <si>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</si>
  <si>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</si>
  <si>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</si>
  <si>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</si>
  <si>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</si>
  <si>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</si>
  <si>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</si>
  <si>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</si>
  <si>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</si>
  <si>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</si>
  <si>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</si>
  <si>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</si>
  <si>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</si>
  <si>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</si>
  <si>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</si>
  <si>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</si>
  <si>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</si>
  <si>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</si>
  <si>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</si>
  <si>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</si>
  <si>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</si>
  <si>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</si>
  <si>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</si>
  <si>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</si>
  <si>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</si>
  <si>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</si>
  <si>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</si>
  <si>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</si>
  <si>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</si>
  <si>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</si>
  <si>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</si>
  <si>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</si>
  <si>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</si>
  <si>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</si>
  <si>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</si>
  <si>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</si>
  <si>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</si>
  <si>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</si>
  <si>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</si>
  <si>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</si>
  <si>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</si>
  <si>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</si>
  <si>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</si>
  <si>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</si>
  <si>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</si>
  <si>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</si>
  <si>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</si>
  <si>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</si>
  <si>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</si>
  <si>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</si>
  <si>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</si>
  <si>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</si>
  <si>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</si>
  <si>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</si>
  <si>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</si>
  <si>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</si>
  <si>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</si>
  <si>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</si>
  <si>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</si>
  <si>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</si>
  <si>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</si>
  <si>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</si>
  <si>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</si>
  <si>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</si>
  <si>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</si>
  <si>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</si>
  <si>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</si>
  <si>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</si>
  <si>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</si>
  <si>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</si>
  <si>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</si>
  <si>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</si>
  <si>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</si>
  <si>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</si>
  <si>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</si>
  <si>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</si>
  <si>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</si>
  <si>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</si>
  <si>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</si>
  <si>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</si>
  <si>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</si>
  <si>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</si>
  <si>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</si>
  <si>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</si>
  <si>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</si>
  <si>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</si>
  <si>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</si>
  <si>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</si>
  <si>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</si>
  <si>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</si>
  <si>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</si>
  <si>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</si>
  <si>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</si>
  <si>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</si>
  <si>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</si>
  <si>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</si>
  <si>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</si>
  <si>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</si>
  <si>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</si>
  <si>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</si>
  <si>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</si>
  <si>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</si>
  <si>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</si>
  <si>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</si>
  <si>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</si>
  <si>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</si>
  <si>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</si>
  <si>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</si>
  <si>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</si>
  <si>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</si>
  <si>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</si>
  <si>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</si>
  <si>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</si>
  <si>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</si>
  <si>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</si>
  <si>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</si>
  <si>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</si>
  <si>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</si>
  <si>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</si>
  <si>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</si>
  <si>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</si>
  <si>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</si>
  <si>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</si>
  <si>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</si>
  <si>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</si>
  <si>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</si>
  <si>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</si>
  <si>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</si>
  <si>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</si>
  <si>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</si>
  <si>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</si>
  <si>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</si>
  <si>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</si>
  <si>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</si>
  <si>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</si>
  <si>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</si>
  <si>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</si>
  <si>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</si>
  <si>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</si>
  <si>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</si>
  <si>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</si>
  <si>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</si>
  <si>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</si>
  <si>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</si>
  <si>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</si>
  <si>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</si>
  <si>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</si>
  <si>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</si>
  <si>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</si>
  <si>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</si>
  <si>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</si>
  <si>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</si>
  <si>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</si>
  <si>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</si>
  <si>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</si>
  <si>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</si>
  <si>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</si>
  <si>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</si>
  <si>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</si>
  <si>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</si>
  <si>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</si>
  <si>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</si>
  <si>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</si>
  <si>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</si>
  <si>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</si>
  <si>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</si>
  <si>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</si>
  <si>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</si>
  <si>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</si>
  <si>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</si>
  <si>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</si>
  <si>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</si>
  <si>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</si>
  <si>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</si>
  <si>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</si>
  <si>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</si>
  <si>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</si>
  <si>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</si>
  <si>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</si>
  <si>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</si>
  <si>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</si>
  <si>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</si>
  <si>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</si>
  <si>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</si>
  <si>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</si>
  <si>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</si>
  <si>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</si>
  <si>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</si>
  <si>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</si>
  <si>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</si>
  <si>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</si>
  <si>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</si>
  <si>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</si>
  <si>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</si>
  <si>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</si>
  <si>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</si>
  <si>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</si>
  <si>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</si>
  <si>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</si>
  <si>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</si>
  <si>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</si>
  <si>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</si>
  <si>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</si>
  <si>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</si>
  <si>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</si>
  <si>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</si>
  <si>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</si>
  <si>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</si>
  <si>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</si>
  <si>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</si>
  <si>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</si>
  <si>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</si>
  <si>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</si>
  <si>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</si>
  <si>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</si>
  <si>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</si>
  <si>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</si>
  <si>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</si>
  <si>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</si>
  <si>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</si>
  <si>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</si>
  <si>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</si>
  <si>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</si>
  <si>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</si>
  <si>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</si>
  <si>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</si>
  <si>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</si>
  <si>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</si>
  <si>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</si>
  <si>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</si>
  <si>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</si>
  <si>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</si>
  <si>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</si>
  <si>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</si>
  <si>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</si>
  <si>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</si>
  <si>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</si>
  <si>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</si>
  <si>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</si>
  <si>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</si>
  <si>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</si>
  <si>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</si>
  <si>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</si>
  <si>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</si>
  <si>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</si>
  <si>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</si>
  <si>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</si>
  <si>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</si>
  <si>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</si>
  <si>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</si>
  <si>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</si>
  <si>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</si>
  <si>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</si>
  <si>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</si>
  <si>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</si>
  <si>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</si>
  <si>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</si>
  <si>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</si>
  <si>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</si>
  <si>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</si>
  <si>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</si>
  <si>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</si>
  <si>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</si>
  <si>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</si>
  <si>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</si>
  <si>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</si>
  <si>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</si>
  <si>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</si>
  <si>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</si>
  <si>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</si>
  <si>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</si>
  <si>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</si>
  <si>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</si>
  <si>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</si>
  <si>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</si>
  <si>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</si>
  <si>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</si>
  <si>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</si>
  <si>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</si>
  <si>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</si>
  <si>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</si>
  <si>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</si>
  <si>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</si>
  <si>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</si>
  <si>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</si>
  <si>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</si>
  <si>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</si>
  <si>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</si>
  <si>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</si>
  <si>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</si>
  <si>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</si>
  <si>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</si>
  <si>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</si>
  <si>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</si>
  <si>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</si>
  <si>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</si>
  <si>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</si>
  <si>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</si>
  <si>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</si>
  <si>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</si>
  <si>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</si>
  <si>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</si>
  <si>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</si>
  <si>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</si>
  <si>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</si>
  <si>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</si>
  <si>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</si>
  <si>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</si>
  <si>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</si>
  <si>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</si>
  <si>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</si>
  <si>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</si>
  <si>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</si>
  <si>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</si>
  <si>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</si>
  <si>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</si>
  <si>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</si>
  <si>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</si>
  <si>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</si>
  <si>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</si>
  <si>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</si>
  <si>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</si>
  <si>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</si>
  <si>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</si>
  <si>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</si>
  <si>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</si>
  <si>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</si>
  <si>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</si>
  <si>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</si>
  <si>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</si>
  <si>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</si>
  <si>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</si>
  <si>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</si>
  <si>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</si>
  <si>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</si>
  <si>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</si>
  <si>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</si>
  <si>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</si>
  <si>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</si>
  <si>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</si>
  <si>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</si>
  <si>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</si>
  <si>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</si>
  <si>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</si>
  <si>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</si>
  <si>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</si>
  <si>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</si>
  <si>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</si>
  <si>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</si>
  <si>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</si>
  <si>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</si>
  <si>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</si>
  <si>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</si>
  <si>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</si>
  <si>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</si>
  <si>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</si>
  <si>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</si>
  <si>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</si>
  <si>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</si>
  <si>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</si>
  <si>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</si>
  <si>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</si>
  <si>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</si>
  <si>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</si>
  <si>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</si>
  <si>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</si>
  <si>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</si>
  <si>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</si>
  <si>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</si>
  <si>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</si>
  <si>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</si>
  <si>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</si>
  <si>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</si>
  <si>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</si>
  <si>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</si>
  <si>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</si>
  <si>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</si>
  <si>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</si>
  <si>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</si>
  <si>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</si>
  <si>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</si>
  <si>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</si>
  <si>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</si>
  <si>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</si>
  <si>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</si>
  <si>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</si>
  <si>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</si>
  <si>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</si>
  <si>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</si>
  <si>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</si>
  <si>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</si>
  <si>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</si>
  <si>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</si>
  <si>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</si>
  <si>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</si>
  <si>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</si>
  <si>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</si>
  <si>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</si>
  <si>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</si>
  <si>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</si>
  <si>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</si>
  <si>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</si>
  <si>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</si>
  <si>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</si>
  <si>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</si>
  <si>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</si>
  <si>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</si>
  <si>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</si>
  <si>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</si>
  <si>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</si>
  <si>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</si>
  <si>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</si>
  <si>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</si>
  <si>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</si>
  <si>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</si>
  <si>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</si>
  <si>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</si>
  <si>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</si>
  <si>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</si>
  <si>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</si>
  <si>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</si>
  <si>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</si>
  <si>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</si>
  <si>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</si>
  <si>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</si>
  <si>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</si>
  <si>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</si>
  <si>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</si>
  <si>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</si>
  <si>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</si>
  <si>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</si>
  <si>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</si>
  <si>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</si>
  <si>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</si>
  <si>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</si>
  <si>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</si>
  <si>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</si>
  <si>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</si>
  <si>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</si>
  <si>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</si>
  <si>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</si>
  <si>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</si>
  <si>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</si>
  <si>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</si>
  <si>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</si>
  <si>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</si>
  <si>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</si>
  <si>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</si>
  <si>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</si>
  <si>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</si>
  <si>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</si>
  <si>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</si>
  <si>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</si>
  <si>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</si>
  <si>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</si>
  <si>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</si>
  <si>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</si>
  <si>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</si>
  <si>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</si>
  <si>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</si>
  <si>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</si>
  <si>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</si>
  <si>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</si>
  <si>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</si>
  <si>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</si>
  <si>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</si>
  <si>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</si>
  <si>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</si>
  <si>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</si>
  <si>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</si>
  <si>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</si>
  <si>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</si>
  <si>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</si>
  <si>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</si>
  <si>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</si>
  <si>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</si>
  <si>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</si>
  <si>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</si>
  <si>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</si>
  <si>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</si>
  <si>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</si>
  <si>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</si>
  <si>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</si>
  <si>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</si>
  <si>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</si>
  <si>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</si>
  <si>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</si>
  <si>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</si>
  <si>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</si>
  <si>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</si>
  <si>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</si>
  <si>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</si>
  <si>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</si>
  <si>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</si>
  <si>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</si>
  <si>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</si>
  <si>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</si>
  <si>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</si>
  <si>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</si>
  <si>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</si>
  <si>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</si>
  <si>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</si>
  <si>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</si>
  <si>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</si>
  <si>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</si>
  <si>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</si>
  <si>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</si>
  <si>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</si>
  <si>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</si>
  <si>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</si>
  <si>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</si>
  <si>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</si>
  <si>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</si>
  <si>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</si>
  <si>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</si>
  <si>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</si>
  <si>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</si>
  <si>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</si>
  <si>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</si>
  <si>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</si>
  <si>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</si>
  <si>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</si>
  <si>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</si>
  <si>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</si>
  <si>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</si>
  <si>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</si>
  <si>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</si>
  <si>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</si>
  <si>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</si>
  <si>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</si>
  <si>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</si>
  <si>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</si>
  <si>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</si>
  <si>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</si>
  <si>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</si>
  <si>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</si>
  <si>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</si>
  <si>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</si>
  <si>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</si>
  <si>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</si>
  <si>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</si>
  <si>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</si>
  <si>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</si>
  <si>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</si>
  <si>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</si>
  <si>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</si>
  <si>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</si>
  <si>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</si>
  <si>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</si>
  <si>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</si>
  <si>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</si>
  <si>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</si>
  <si>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</si>
  <si>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</si>
  <si>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</si>
  <si>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</si>
  <si>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</si>
  <si>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</si>
  <si>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</si>
  <si>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</si>
  <si>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</si>
  <si>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</si>
  <si>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</si>
  <si>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</si>
  <si>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</si>
  <si>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</si>
  <si>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</si>
  <si>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</si>
  <si>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</si>
  <si>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</si>
  <si>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</si>
  <si>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</si>
  <si>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</si>
  <si>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</si>
  <si>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</si>
  <si>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</si>
  <si>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</si>
  <si>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</si>
  <si>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</si>
  <si>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</si>
  <si>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</si>
  <si>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</si>
  <si>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</si>
  <si>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</si>
  <si>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</si>
  <si>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</si>
  <si>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</si>
  <si>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</si>
  <si>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</si>
  <si>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</si>
  <si>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</si>
  <si>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</si>
  <si>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</si>
  <si>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</si>
  <si>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</si>
  <si>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</si>
  <si>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</si>
  <si>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</si>
  <si>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</si>
  <si>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</si>
  <si>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</si>
  <si>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</si>
  <si>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</si>
  <si>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</si>
  <si>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</si>
  <si>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</si>
  <si>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</si>
  <si>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</si>
  <si>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</si>
  <si>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</si>
  <si>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</si>
  <si>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</si>
  <si>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</si>
  <si>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</si>
  <si>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</si>
  <si>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</si>
  <si>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</si>
  <si>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</si>
  <si>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</si>
  <si>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</si>
  <si>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</si>
  <si>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</si>
  <si>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</si>
  <si>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</si>
  <si>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</si>
  <si>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</si>
  <si>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</si>
  <si>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</si>
  <si>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</si>
  <si>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</si>
  <si>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</si>
  <si>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</si>
  <si>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</si>
  <si>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</si>
  <si>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</si>
  <si>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</si>
  <si>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</si>
  <si>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</si>
  <si>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</si>
  <si>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</si>
  <si>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</si>
  <si>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</si>
  <si>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</si>
  <si>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</si>
  <si>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</si>
  <si>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</si>
  <si>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</si>
  <si>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</si>
  <si>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</si>
  <si>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</si>
  <si>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</si>
  <si>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</si>
  <si>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</si>
  <si>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</si>
  <si>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</si>
  <si>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</si>
  <si>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</si>
  <si>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</si>
  <si>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</si>
  <si>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</si>
  <si>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</si>
  <si>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</si>
  <si>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</si>
  <si>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</si>
  <si>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</si>
  <si>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</si>
  <si>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</si>
  <si>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</si>
  <si>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</si>
  <si>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</si>
  <si>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</si>
  <si>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</si>
  <si>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</si>
  <si>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</si>
  <si>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</si>
  <si>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</si>
  <si>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</si>
  <si>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</si>
  <si>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</si>
  <si>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</si>
  <si>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</si>
  <si>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</si>
  <si>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</si>
  <si>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</si>
  <si>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</si>
  <si>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</si>
  <si>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</si>
  <si>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</si>
  <si>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</si>
  <si>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</si>
  <si>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</si>
  <si>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</si>
  <si>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</si>
  <si>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</si>
  <si>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</si>
  <si>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</si>
  <si>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</si>
  <si>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</si>
  <si>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</si>
  <si>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</si>
  <si>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</si>
  <si>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</si>
  <si>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</si>
  <si>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</si>
  <si>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</si>
  <si>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</si>
  <si>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</si>
  <si>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</si>
  <si>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</si>
  <si>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</si>
  <si>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</si>
  <si>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</si>
  <si>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</si>
  <si>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</si>
  <si>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</si>
  <si>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</si>
  <si>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</si>
  <si>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</si>
  <si>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</si>
  <si>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</si>
  <si>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</si>
  <si>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</si>
  <si>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</si>
  <si>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</si>
  <si>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</si>
  <si>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</si>
  <si>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</si>
  <si>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</si>
  <si>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</si>
  <si>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</si>
  <si>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</si>
  <si>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</si>
  <si>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</si>
  <si>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</si>
  <si>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</si>
  <si>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</si>
  <si>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</si>
  <si>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</si>
  <si>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</si>
  <si>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</si>
  <si>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</si>
  <si>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</si>
  <si>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</si>
  <si>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</si>
  <si>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</si>
  <si>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</si>
  <si>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</si>
  <si>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</si>
  <si>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</si>
  <si>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</si>
  <si>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</si>
  <si>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</si>
  <si>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</si>
  <si>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</si>
  <si>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</si>
  <si>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</si>
  <si>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</si>
  <si>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</si>
  <si>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</si>
  <si>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</si>
  <si>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</si>
  <si>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</si>
  <si>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</si>
  <si>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</si>
  <si>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</si>
  <si>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</si>
  <si>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</si>
  <si>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</si>
  <si>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</si>
  <si>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</si>
  <si>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</si>
  <si>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</si>
  <si>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</si>
  <si>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</si>
  <si>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</si>
  <si>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</si>
  <si>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</si>
  <si>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</si>
  <si>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</si>
  <si>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</si>
  <si>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</si>
  <si>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</si>
  <si>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</si>
  <si>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</si>
  <si>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</si>
  <si>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</si>
  <si>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</si>
  <si>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</si>
  <si>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</si>
  <si>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</si>
  <si>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</si>
  <si>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</si>
  <si>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</si>
  <si>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</si>
  <si>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</si>
  <si>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</si>
  <si>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</si>
  <si>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</si>
  <si>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</si>
  <si>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</si>
  <si>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</si>
  <si>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</si>
  <si>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</si>
  <si>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</si>
  <si>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</si>
  <si>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</si>
  <si>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</si>
  <si>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</si>
  <si>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</si>
  <si>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</si>
  <si>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</si>
  <si>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</si>
  <si>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</si>
  <si>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</si>
  <si>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</si>
  <si>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</si>
  <si>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</si>
  <si>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</si>
  <si>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</si>
  <si>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</si>
  <si>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</si>
  <si>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</si>
  <si>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</si>
  <si>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</si>
  <si>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</si>
  <si>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</si>
  <si>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</si>
  <si>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</si>
  <si>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</si>
  <si>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</si>
  <si>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</si>
  <si>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</si>
  <si>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</si>
  <si>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</si>
  <si>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</si>
  <si>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</si>
  <si>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</si>
  <si>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</si>
  <si>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</si>
  <si>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</si>
  <si>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</si>
  <si>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</si>
  <si>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</si>
  <si>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</si>
  <si>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</si>
  <si>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</si>
  <si>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</si>
  <si>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</si>
  <si>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</si>
  <si>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</si>
  <si>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</si>
  <si>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</si>
  <si>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</si>
  <si>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</si>
  <si>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</si>
  <si>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</si>
  <si>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</si>
  <si>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</si>
  <si>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</si>
  <si>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</si>
  <si>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</si>
  <si>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</si>
  <si>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</si>
  <si>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</si>
  <si>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</si>
  <si>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</si>
  <si>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</si>
  <si>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</si>
  <si>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</si>
  <si>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</si>
  <si>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</si>
  <si>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</si>
  <si>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</si>
  <si>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</si>
  <si>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</si>
  <si>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</si>
  <si>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</si>
  <si>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</si>
  <si>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</si>
  <si>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</si>
  <si>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</si>
  <si>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</si>
  <si>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</si>
  <si>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</si>
  <si>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</si>
  <si>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</si>
  <si>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</si>
  <si>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</si>
  <si>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</si>
  <si>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</si>
  <si>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</si>
  <si>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</si>
  <si>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</si>
  <si>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</si>
  <si>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</si>
  <si>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</si>
  <si>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</si>
  <si>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</si>
  <si>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</si>
  <si>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</si>
  <si>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</si>
  <si>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</si>
  <si>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</si>
  <si>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</si>
  <si>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</si>
  <si>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</si>
  <si>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</si>
  <si>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</si>
  <si>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</si>
  <si>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</si>
  <si>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</si>
  <si>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</si>
  <si>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</si>
  <si>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</si>
  <si>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</si>
  <si>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</si>
  <si>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</si>
  <si>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</si>
  <si>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</si>
  <si>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</si>
  <si>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</si>
  <si>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</si>
  <si>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</si>
  <si>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</si>
  <si>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</si>
  <si>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</si>
  <si>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</si>
  <si>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</si>
  <si>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</si>
  <si>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</si>
  <si>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</si>
  <si>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</si>
  <si>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</si>
  <si>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</si>
  <si>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</si>
  <si>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</si>
  <si>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</si>
  <si>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</si>
  <si>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</si>
  <si>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</si>
  <si>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</si>
  <si>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</si>
  <si>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</si>
  <si>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</si>
  <si>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</si>
  <si>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</si>
  <si>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</si>
  <si>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</si>
  <si>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</si>
  <si>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</si>
  <si>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</si>
  <si>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</si>
  <si>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</si>
  <si>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</si>
  <si>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</si>
  <si>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</si>
  <si>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</si>
  <si>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</si>
  <si>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</si>
  <si>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</si>
  <si>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</si>
  <si>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</si>
  <si>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</si>
  <si>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</si>
  <si>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</si>
  <si>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</si>
  <si>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</si>
  <si>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</si>
  <si>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</si>
  <si>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</si>
  <si>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</si>
  <si>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</si>
  <si>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</si>
  <si>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</si>
  <si>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</si>
  <si>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</si>
  <si>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</si>
  <si>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</si>
  <si>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</si>
  <si>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</si>
  <si>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</si>
  <si>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</si>
  <si>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</si>
  <si>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</si>
  <si>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</si>
  <si>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</si>
  <si>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</si>
  <si>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</si>
  <si>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</si>
  <si>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</si>
  <si>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</si>
  <si>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</si>
  <si>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</si>
  <si>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</si>
  <si>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</si>
  <si>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</si>
  <si>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</si>
  <si>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</si>
  <si>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</si>
  <si>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</si>
  <si>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</si>
  <si>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</si>
  <si>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</si>
  <si>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</si>
  <si>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</si>
  <si>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</si>
  <si>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</si>
  <si>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</si>
  <si>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</si>
  <si>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</si>
  <si>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</si>
  <si>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</si>
  <si>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</si>
  <si>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</si>
  <si>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</si>
  <si>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</si>
  <si>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</si>
  <si>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</si>
  <si>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</si>
  <si>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</si>
  <si>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</si>
  <si>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</si>
  <si>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</si>
  <si>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</si>
  <si>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</si>
  <si>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</si>
  <si>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</si>
  <si>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</si>
  <si>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</si>
  <si>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</si>
  <si>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</si>
  <si>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</si>
  <si>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</si>
  <si>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</si>
  <si>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</si>
  <si>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</si>
  <si>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</si>
  <si>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</si>
  <si>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</si>
  <si>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</si>
  <si>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</si>
  <si>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</si>
  <si>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</si>
  <si>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</si>
  <si>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</si>
  <si>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</si>
  <si>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</si>
  <si>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</si>
  <si>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</si>
  <si>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</si>
  <si>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</si>
  <si>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</si>
  <si>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</si>
  <si>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</si>
  <si>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</si>
  <si>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</si>
  <si>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</si>
  <si>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</si>
  <si>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</si>
  <si>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</si>
  <si>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</si>
  <si>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</si>
  <si>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</si>
  <si>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</si>
  <si>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</si>
  <si>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</si>
  <si>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</si>
  <si>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</si>
  <si>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</si>
  <si>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</si>
  <si>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</si>
  <si>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</si>
  <si>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</si>
  <si>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</si>
  <si>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</si>
  <si>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</si>
  <si>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</si>
  <si>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</si>
  <si>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</si>
  <si>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</si>
  <si>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</si>
  <si>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</si>
  <si>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</si>
  <si>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</si>
  <si>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</si>
  <si>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</si>
  <si>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</si>
  <si>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</si>
  <si>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</si>
  <si>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</si>
  <si>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</si>
  <si>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</si>
  <si>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</si>
  <si>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</si>
  <si>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</si>
  <si>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</si>
  <si>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</si>
  <si>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</si>
  <si>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</si>
  <si>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</si>
  <si>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</si>
  <si>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</si>
  <si>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</si>
  <si>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</si>
  <si>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</si>
  <si>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</si>
  <si>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</si>
  <si>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</si>
  <si>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</si>
  <si>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</si>
  <si>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</si>
  <si>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</si>
  <si>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</si>
  <si>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</si>
  <si>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</si>
  <si>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</si>
  <si>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</si>
  <si>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</si>
  <si>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</si>
  <si>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</si>
  <si>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</si>
  <si>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</si>
  <si>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</si>
  <si>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</si>
  <si>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</si>
  <si>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</si>
  <si>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</si>
  <si>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</si>
  <si>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</si>
  <si>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</si>
  <si>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</si>
  <si>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</si>
  <si>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</si>
  <si>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</si>
  <si>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</si>
  <si>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</si>
  <si>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</si>
  <si>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</si>
  <si>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</si>
  <si>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</si>
  <si>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</si>
  <si>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</si>
  <si>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</si>
  <si>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</si>
  <si>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</si>
  <si>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</si>
  <si>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</si>
  <si>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</si>
  <si>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</si>
  <si>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</si>
  <si>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</si>
  <si>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</si>
  <si>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</si>
  <si>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</si>
  <si>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</si>
  <si>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</si>
  <si>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</si>
  <si>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</si>
  <si>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</si>
  <si>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</si>
  <si>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</si>
  <si>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</si>
  <si>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</si>
  <si>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</si>
  <si>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</si>
  <si>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</si>
  <si>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</si>
  <si>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</si>
  <si>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</si>
  <si>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</si>
  <si>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</si>
  <si>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</si>
  <si>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</si>
  <si>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</si>
  <si>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</si>
  <si>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</si>
  <si>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</si>
  <si>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</si>
  <si>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</si>
  <si>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</si>
  <si>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</si>
  <si>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</si>
  <si>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</si>
  <si>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</si>
  <si>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</si>
  <si>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</si>
  <si>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</si>
  <si>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</si>
  <si>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</si>
  <si>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</si>
  <si>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</si>
  <si>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</si>
  <si>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</si>
  <si>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</si>
  <si>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</si>
  <si>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</si>
  <si>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</si>
  <si>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</si>
  <si>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</si>
  <si>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</si>
  <si>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</si>
  <si>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</si>
  <si>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</si>
  <si>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</si>
  <si>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</si>
  <si>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</si>
  <si>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</si>
  <si>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</si>
  <si>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</si>
  <si>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</si>
  <si>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</si>
  <si>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</si>
  <si>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</si>
  <si>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</si>
  <si>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</si>
  <si>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</si>
  <si>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</si>
  <si>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</si>
  <si>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</si>
  <si>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</si>
  <si>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</si>
  <si>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</si>
  <si>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</si>
  <si>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</si>
  <si>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</si>
  <si>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</si>
  <si>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</si>
  <si>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</si>
  <si>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</si>
  <si>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</si>
  <si>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</si>
  <si>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</si>
  <si>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</si>
  <si>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</si>
  <si>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</si>
  <si>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</si>
  <si>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</si>
  <si>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</si>
  <si>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</si>
  <si>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</si>
  <si>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</si>
  <si>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</si>
  <si>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</si>
  <si>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</si>
  <si>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</si>
  <si>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</si>
  <si>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</si>
  <si>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</si>
  <si>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</si>
  <si>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</si>
  <si>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</si>
  <si>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</si>
  <si>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</si>
  <si>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</si>
  <si>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</si>
  <si>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</si>
  <si>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</si>
  <si>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</si>
  <si>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</si>
  <si>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</si>
  <si>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</si>
  <si>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</si>
  <si>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</si>
  <si>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</si>
  <si>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</si>
  <si>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</si>
  <si>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</si>
  <si>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</si>
  <si>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</si>
  <si>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</si>
  <si>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</si>
  <si>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</si>
  <si>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</si>
  <si>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</si>
  <si>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</si>
  <si>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</si>
  <si>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</si>
  <si>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</si>
  <si>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</si>
  <si>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</si>
  <si>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</si>
  <si>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</si>
  <si>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</si>
  <si>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</si>
  <si>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</si>
  <si>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</si>
  <si>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</si>
  <si>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</si>
  <si>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</si>
  <si>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</si>
  <si>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</si>
  <si>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</si>
  <si>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</si>
  <si>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</si>
  <si>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</si>
  <si>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</si>
  <si>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</si>
  <si>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</si>
  <si>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</si>
  <si>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</si>
  <si>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</si>
  <si>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</si>
  <si>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</si>
  <si>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</si>
  <si>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</si>
  <si>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</si>
  <si>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</si>
  <si>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</si>
  <si>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</si>
  <si>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</si>
  <si>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</si>
  <si>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</si>
  <si>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</si>
  <si>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</si>
  <si>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</si>
  <si>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</si>
  <si>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</si>
  <si>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</si>
  <si>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</si>
  <si>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</si>
  <si>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</si>
  <si>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</si>
  <si>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</si>
  <si>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</si>
  <si>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</si>
  <si>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</si>
  <si>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</si>
  <si>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</si>
  <si>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</si>
  <si>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</si>
  <si>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</si>
  <si>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</si>
  <si>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</si>
  <si>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</si>
  <si>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</si>
  <si>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</si>
  <si>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</si>
  <si>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</si>
  <si>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</si>
  <si>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</si>
  <si>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</si>
  <si>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</si>
  <si>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</si>
  <si>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</si>
  <si>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</si>
  <si>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</si>
  <si>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</si>
  <si>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</si>
  <si>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</si>
  <si>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</si>
  <si>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</si>
  <si>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</si>
  <si>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</si>
  <si>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</si>
  <si>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</si>
  <si>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</si>
  <si>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</si>
  <si>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</si>
  <si>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</si>
  <si>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</si>
  <si>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</si>
  <si>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</si>
  <si>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</si>
  <si>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</si>
  <si>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</si>
  <si>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</si>
  <si>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</si>
  <si>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</si>
  <si>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</si>
  <si>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</si>
  <si>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</si>
  <si>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</si>
  <si>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</si>
  <si>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</si>
  <si>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</si>
  <si>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</si>
  <si>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</si>
  <si>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</si>
  <si>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</si>
  <si>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</si>
  <si>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</si>
  <si>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</si>
  <si>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</si>
  <si>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</si>
  <si>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</si>
  <si>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</si>
  <si>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</si>
  <si>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</si>
  <si>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</si>
  <si>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</si>
  <si>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</si>
  <si>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</si>
  <si>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</si>
  <si>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</si>
  <si>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</si>
  <si>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</si>
  <si>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</si>
  <si>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</si>
  <si>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</si>
  <si>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</si>
  <si>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</si>
  <si>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</si>
  <si>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</si>
  <si>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</si>
  <si>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</si>
  <si>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</si>
  <si>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</si>
  <si>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</si>
  <si>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</si>
  <si>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</si>
  <si>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</si>
  <si>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</si>
  <si>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</si>
  <si>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</si>
  <si>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</si>
  <si>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</si>
  <si>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</si>
  <si>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</si>
  <si>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</si>
  <si>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</si>
  <si>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</si>
  <si>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</si>
  <si>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</si>
  <si>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</si>
  <si>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</si>
  <si>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</si>
  <si>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</si>
  <si>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</si>
  <si>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</si>
  <si>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</si>
  <si>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</si>
  <si>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</si>
  <si>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</si>
  <si>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</si>
  <si>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</si>
  <si>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</si>
  <si>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</si>
  <si>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</si>
  <si>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</si>
  <si>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</si>
  <si>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</si>
  <si>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</si>
  <si>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</si>
  <si>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</si>
  <si>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</si>
  <si>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</si>
  <si>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</si>
  <si>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</si>
  <si>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</si>
  <si>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</si>
  <si>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</si>
  <si>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</si>
  <si>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</si>
  <si>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</si>
  <si>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</si>
  <si>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</si>
  <si>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</si>
  <si>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</si>
  <si>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</si>
  <si>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</si>
  <si>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</si>
  <si>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</si>
  <si>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</si>
  <si>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</si>
  <si>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</si>
  <si>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</si>
  <si>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</si>
  <si>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</si>
  <si>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</si>
  <si>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</si>
  <si>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</si>
  <si>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</si>
  <si>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</si>
  <si>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</si>
  <si>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</si>
  <si>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</si>
  <si>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</si>
  <si>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</si>
  <si>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</si>
  <si>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</si>
  <si>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</si>
  <si>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</si>
  <si>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</si>
  <si>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</si>
  <si>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</si>
  <si>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</si>
  <si>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</si>
  <si>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</si>
  <si>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</si>
  <si>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</si>
  <si>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</si>
  <si>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</si>
  <si>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</si>
  <si>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</si>
  <si>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</si>
  <si>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</si>
  <si>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</si>
  <si>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</si>
  <si>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</si>
  <si>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</si>
  <si>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</si>
  <si>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</si>
  <si>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</si>
  <si>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</si>
  <si>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</si>
  <si>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</si>
  <si>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</si>
  <si>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</si>
  <si>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</si>
  <si>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</si>
  <si>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</si>
  <si>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</si>
  <si>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</si>
  <si>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</si>
  <si>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</si>
  <si>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</si>
  <si>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</si>
  <si>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</si>
  <si>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</si>
  <si>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</si>
  <si>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</si>
  <si>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</si>
  <si>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</si>
  <si>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</si>
  <si>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</si>
  <si>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</si>
  <si>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</si>
  <si>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</si>
  <si>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</si>
  <si>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</si>
  <si>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</si>
  <si>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</si>
  <si>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</si>
  <si>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</si>
  <si>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</si>
  <si>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</si>
  <si>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</si>
  <si>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</si>
  <si>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</si>
  <si>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</si>
  <si>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</si>
  <si>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</si>
  <si>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</si>
  <si>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</si>
  <si>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</si>
  <si>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</si>
  <si>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</si>
  <si>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</si>
  <si>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</si>
  <si>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</si>
  <si>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</si>
  <si>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</si>
  <si>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</si>
  <si>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</si>
  <si>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</si>
  <si>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</si>
  <si>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</si>
  <si>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</si>
  <si>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</si>
  <si>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</si>
  <si>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</si>
  <si>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</si>
  <si>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</si>
  <si>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</si>
  <si>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</si>
  <si>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</si>
  <si>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</si>
  <si>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</si>
  <si>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</si>
  <si>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</si>
  <si>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</si>
  <si>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</si>
  <si>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</si>
  <si>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</si>
  <si>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</si>
  <si>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</si>
  <si>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</si>
  <si>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</si>
  <si>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</si>
  <si>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</si>
  <si>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</si>
  <si>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</si>
  <si>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</si>
  <si>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</si>
  <si>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</si>
  <si>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</si>
  <si>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</si>
  <si>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</si>
  <si>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</si>
  <si>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</si>
  <si>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</si>
  <si>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</si>
  <si>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</si>
  <si>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</si>
  <si>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</si>
  <si>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</si>
  <si>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</si>
  <si>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</si>
  <si>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</si>
  <si>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</si>
  <si>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</si>
  <si>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</si>
  <si>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</si>
  <si>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</si>
  <si>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</si>
  <si>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</si>
  <si>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</si>
  <si>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</si>
  <si>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</si>
  <si>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</si>
  <si>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</si>
  <si>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</si>
  <si>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</si>
  <si>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</si>
  <si>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</si>
  <si>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</si>
  <si>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</si>
  <si>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</si>
  <si>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</si>
  <si>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</si>
  <si>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</si>
  <si>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</si>
  <si>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</si>
  <si>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</si>
  <si>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</si>
  <si>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</si>
  <si>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</si>
  <si>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</si>
  <si>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</si>
  <si>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</si>
  <si>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</si>
  <si>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</si>
  <si>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</si>
  <si>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</si>
  <si>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</si>
  <si>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</si>
  <si>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</si>
  <si>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</si>
  <si>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</si>
  <si>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</si>
  <si>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</si>
  <si>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</si>
  <si>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</si>
  <si>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</si>
  <si>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</si>
  <si>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</si>
  <si>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</si>
  <si>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</si>
  <si>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</si>
  <si>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</si>
  <si>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</si>
  <si>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</si>
  <si>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</si>
  <si>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</si>
  <si>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</si>
  <si>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</si>
  <si>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</si>
  <si>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</si>
  <si>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</si>
  <si>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</si>
  <si>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</si>
  <si>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</si>
  <si>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</si>
  <si>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</si>
  <si>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</si>
  <si>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</si>
  <si>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</si>
  <si>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</si>
  <si>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</si>
  <si>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</si>
  <si>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</si>
  <si>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</si>
  <si>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</si>
  <si>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</si>
  <si>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</si>
  <si>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</si>
  <si>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</si>
  <si>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</si>
  <si>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</si>
  <si>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</si>
  <si>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</si>
  <si>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</si>
  <si>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</si>
  <si>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</si>
  <si>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</si>
  <si>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</si>
  <si>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</si>
  <si>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</si>
  <si>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</si>
  <si>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</si>
  <si>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</si>
  <si>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</si>
  <si>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</si>
  <si>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</si>
  <si>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</si>
  <si>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</si>
  <si>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</si>
  <si>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</si>
  <si>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</si>
  <si>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</si>
  <si>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</si>
  <si>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</si>
  <si>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</si>
  <si>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</si>
  <si>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</si>
  <si>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</si>
  <si>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</si>
  <si>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</si>
  <si>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</si>
  <si>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</si>
  <si>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</si>
  <si>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</si>
  <si>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</si>
  <si>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</si>
  <si>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</si>
  <si>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</si>
  <si>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</si>
  <si>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</si>
  <si>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</si>
  <si>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</si>
  <si>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</si>
  <si>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</si>
  <si>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</si>
  <si>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</si>
  <si>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</si>
  <si>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</si>
  <si>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</si>
  <si>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</si>
  <si>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</si>
  <si>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</si>
  <si>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</si>
  <si>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</si>
  <si>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</si>
  <si>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</si>
  <si>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</si>
  <si>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</si>
  <si>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</si>
  <si>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</si>
  <si>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</si>
  <si>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</si>
  <si>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</si>
  <si>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</si>
  <si>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</si>
  <si>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</si>
  <si>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</si>
  <si>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</si>
  <si>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</si>
  <si>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</si>
  <si>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</si>
  <si>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</si>
  <si>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</si>
  <si>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</si>
  <si>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</si>
  <si>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</si>
  <si>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</si>
  <si>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</si>
  <si>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</si>
  <si>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</si>
  <si>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</si>
  <si>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</si>
  <si>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</si>
  <si>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</si>
  <si>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</si>
  <si>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</si>
  <si>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</si>
  <si>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</si>
  <si>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</si>
  <si>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</si>
  <si>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</si>
  <si>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</si>
  <si>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</si>
  <si>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</si>
  <si>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</si>
  <si>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</si>
  <si>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</si>
  <si>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</si>
  <si>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</si>
  <si>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</si>
  <si>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</si>
  <si>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</si>
  <si>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</si>
  <si>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</si>
  <si>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</si>
  <si>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</si>
  <si>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</si>
  <si>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</si>
  <si>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</si>
  <si>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</si>
  <si>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</si>
  <si>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</si>
  <si>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</si>
  <si>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</si>
  <si>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</si>
  <si>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</si>
  <si>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</si>
  <si>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</si>
  <si>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</si>
  <si>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</si>
  <si>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</si>
  <si>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</si>
  <si>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</si>
  <si>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</si>
  <si>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</si>
  <si>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</si>
  <si>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</si>
  <si>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</si>
  <si>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</si>
  <si>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</si>
  <si>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</si>
  <si>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</si>
  <si>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</si>
  <si>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</si>
  <si>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</si>
  <si>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</si>
  <si>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</si>
  <si>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</si>
  <si>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</si>
  <si>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</si>
  <si>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</si>
  <si>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</si>
  <si>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</si>
  <si>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</si>
  <si>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</si>
  <si>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</si>
  <si>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</si>
  <si>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</si>
  <si>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</si>
  <si>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</si>
  <si>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</si>
  <si>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</si>
  <si>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</si>
  <si>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</si>
  <si>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</si>
  <si>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</si>
  <si>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</si>
  <si>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</si>
  <si>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</si>
  <si>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</si>
  <si>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</si>
  <si>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</si>
  <si>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</si>
  <si>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</si>
  <si>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</si>
  <si>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</si>
  <si>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</si>
  <si>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</si>
  <si>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</si>
  <si>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</si>
  <si>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</si>
  <si>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</si>
  <si>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</si>
  <si>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</si>
  <si>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</si>
  <si>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</si>
  <si>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</si>
  <si>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</si>
  <si>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</si>
  <si>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</si>
  <si>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</si>
  <si>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</si>
  <si>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</si>
  <si>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</si>
  <si>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</si>
  <si>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</si>
  <si>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</si>
  <si>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</si>
  <si>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</si>
  <si>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</si>
  <si>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</si>
  <si>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</si>
  <si>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</si>
  <si>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</si>
  <si>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</si>
  <si>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</si>
  <si>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</si>
  <si>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</si>
  <si>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</si>
  <si>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</si>
  <si>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</si>
  <si>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</si>
  <si>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</si>
  <si>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</si>
  <si>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</si>
  <si>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</si>
  <si>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</si>
  <si>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</si>
  <si>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</si>
  <si>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</si>
  <si>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</si>
  <si>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</si>
  <si>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</si>
  <si>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</si>
  <si>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</si>
  <si>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</si>
  <si>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</si>
  <si>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</si>
  <si>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</si>
  <si>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</si>
  <si>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</si>
  <si>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</si>
  <si>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</si>
  <si>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</si>
  <si>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</si>
  <si>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</si>
  <si>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</si>
  <si>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</si>
  <si>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</si>
  <si>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</si>
  <si>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</si>
  <si>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</si>
  <si>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</si>
  <si>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</si>
  <si>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</si>
  <si>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</si>
  <si>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</si>
  <si>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</si>
  <si>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</si>
  <si>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</si>
  <si>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</si>
  <si>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</si>
  <si>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</si>
  <si>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</si>
  <si>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</si>
  <si>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</si>
  <si>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</si>
  <si>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</si>
  <si>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</si>
  <si>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</si>
  <si>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</si>
  <si>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</si>
  <si>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</si>
  <si>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</si>
  <si>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</si>
  <si>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</si>
  <si>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</si>
  <si>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</si>
  <si>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</si>
  <si>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</si>
  <si>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</si>
  <si>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</si>
  <si>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</si>
  <si>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</si>
  <si>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</si>
  <si>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</si>
  <si>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</si>
  <si>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</si>
  <si>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</si>
  <si>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</si>
  <si>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</si>
  <si>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</si>
  <si>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</si>
  <si>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</si>
  <si>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</si>
  <si>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</si>
  <si>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</si>
  <si>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</si>
  <si>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</si>
  <si>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</si>
  <si>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</si>
  <si>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</si>
  <si>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</si>
  <si>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</si>
  <si>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</si>
  <si>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</si>
  <si>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</si>
  <si>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</si>
  <si>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</si>
  <si>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</si>
  <si>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</si>
  <si>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</si>
  <si>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</si>
  <si>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</si>
  <si>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</si>
  <si>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</si>
  <si>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</si>
  <si>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</si>
  <si>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</si>
  <si>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</si>
  <si>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</si>
  <si>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</si>
  <si>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</si>
  <si>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</si>
  <si>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</si>
  <si>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</si>
  <si>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</si>
  <si>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</si>
  <si>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</si>
  <si>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</si>
  <si>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</si>
  <si>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</si>
  <si>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</si>
  <si>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</si>
  <si>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</si>
  <si>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</si>
  <si>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</si>
  <si>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</si>
  <si>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</si>
  <si>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</si>
  <si>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</si>
  <si>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</si>
  <si>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</si>
  <si>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</si>
  <si>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</si>
  <si>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</si>
  <si>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</si>
  <si>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</si>
  <si>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</si>
  <si>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</si>
  <si>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</si>
  <si>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</si>
  <si>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</si>
  <si>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</si>
  <si>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</si>
  <si>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</si>
  <si>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</si>
  <si>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</si>
  <si>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</si>
  <si>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</si>
  <si>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</si>
  <si>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</si>
  <si>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</si>
  <si>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</si>
  <si>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</si>
  <si>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</si>
  <si>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</si>
  <si>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</si>
  <si>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</si>
  <si>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</si>
  <si>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</si>
  <si>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</si>
  <si>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</si>
  <si>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</si>
  <si>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</si>
  <si>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</si>
  <si>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</si>
  <si>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</si>
  <si>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</si>
  <si>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</si>
  <si>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</si>
  <si>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</si>
  <si>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</si>
  <si>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</si>
  <si>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</si>
  <si>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</si>
  <si>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</si>
  <si>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</si>
  <si>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</si>
  <si>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</si>
  <si>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</si>
  <si>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</si>
  <si>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</si>
  <si>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</si>
  <si>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</si>
  <si>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</si>
  <si>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</si>
  <si>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</si>
  <si>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</si>
  <si>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</si>
  <si>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</si>
  <si>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</si>
  <si>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</si>
  <si>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</si>
  <si>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</si>
  <si>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</si>
  <si>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</si>
  <si>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</si>
  <si>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</si>
  <si>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</si>
  <si>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</si>
  <si>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</si>
  <si>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</si>
  <si>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</si>
  <si>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</si>
  <si>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</si>
  <si>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</si>
  <si>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</si>
  <si>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</si>
  <si>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</si>
  <si>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</si>
  <si>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</si>
  <si>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</si>
  <si>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</si>
  <si>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</si>
  <si>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</si>
  <si>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</si>
  <si>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</si>
  <si>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</si>
  <si>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</si>
  <si>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</si>
  <si>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</si>
  <si>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</si>
  <si>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</si>
  <si>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</si>
  <si>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</si>
  <si>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</si>
  <si>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</si>
  <si>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</si>
  <si>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</si>
  <si>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</si>
  <si>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</si>
  <si>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</si>
  <si>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</si>
  <si>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</si>
  <si>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</si>
  <si>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</si>
  <si>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</si>
  <si>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</si>
  <si>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</si>
  <si>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</si>
  <si>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</si>
  <si>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</si>
  <si>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</si>
  <si>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</si>
  <si>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</si>
  <si>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</si>
  <si>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</si>
  <si>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</si>
  <si>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</si>
  <si>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</si>
  <si>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</si>
  <si>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</si>
  <si>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</si>
  <si>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</si>
  <si>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</si>
  <si>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</si>
  <si>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</si>
  <si>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</si>
  <si>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</si>
  <si>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</si>
  <si>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</si>
  <si>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</si>
  <si>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</si>
  <si>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</si>
  <si>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</si>
  <si>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</si>
  <si>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</si>
  <si>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</si>
  <si>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</si>
  <si>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</si>
  <si>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</si>
  <si>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</si>
  <si>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</si>
  <si>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</si>
  <si>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</si>
  <si>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</si>
  <si>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</si>
  <si>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</si>
  <si>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</si>
  <si>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</si>
  <si>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</si>
  <si>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</si>
  <si>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</si>
  <si>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</si>
  <si>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</si>
  <si>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</si>
  <si>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</si>
  <si>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</si>
  <si>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</si>
  <si>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</si>
  <si>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</si>
  <si>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</si>
  <si>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</si>
  <si>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</si>
  <si>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</si>
  <si>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</si>
  <si>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</si>
  <si>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</si>
  <si>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</si>
  <si>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</si>
  <si>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</si>
  <si>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</si>
  <si>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</si>
  <si>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</si>
  <si>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</si>
  <si>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</si>
  <si>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</si>
  <si>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</si>
  <si>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</si>
  <si>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</si>
  <si>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</si>
  <si>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</si>
  <si>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</si>
  <si>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</si>
  <si>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</si>
  <si>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</si>
  <si>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</si>
  <si>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</si>
  <si>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</si>
  <si>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</si>
  <si>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</si>
  <si>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</si>
  <si>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</si>
  <si>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</si>
  <si>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</si>
  <si>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</si>
  <si>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</si>
  <si>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</si>
  <si>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</si>
  <si>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</si>
  <si>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</si>
  <si>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</si>
  <si>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</si>
  <si>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</si>
  <si>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</si>
  <si>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</si>
  <si>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</si>
  <si>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</si>
  <si>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</si>
  <si>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</si>
  <si>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</si>
  <si>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</si>
  <si>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</si>
  <si>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</si>
  <si>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</si>
  <si>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</si>
  <si>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</si>
  <si>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</si>
  <si>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</si>
  <si>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</si>
  <si>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</si>
  <si>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</si>
  <si>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</si>
  <si>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</si>
  <si>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</si>
  <si>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</si>
  <si>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</si>
  <si>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</si>
  <si>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</si>
  <si>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</si>
  <si>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</si>
  <si>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</si>
  <si>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</si>
  <si>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</si>
  <si>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</si>
  <si>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</si>
  <si>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</si>
  <si>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</si>
  <si>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</si>
  <si>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</si>
  <si>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</si>
  <si>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</si>
  <si>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</si>
  <si>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</si>
  <si>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</si>
  <si>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</si>
  <si>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</si>
  <si>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</si>
  <si>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</si>
  <si>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</si>
  <si>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</si>
  <si>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</si>
  <si>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</si>
  <si>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</si>
  <si>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</si>
  <si>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</si>
  <si>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</si>
  <si>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</si>
  <si>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</si>
  <si>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</si>
  <si>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</si>
  <si>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</si>
  <si>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</si>
  <si>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</si>
  <si>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</si>
  <si>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</si>
  <si>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</si>
  <si>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</si>
  <si>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</si>
  <si>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</si>
  <si>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</si>
  <si>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</si>
  <si>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</si>
  <si>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</si>
  <si>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</si>
  <si>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</si>
  <si>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</si>
  <si>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</si>
  <si>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</si>
  <si>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</si>
  <si>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</si>
  <si>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</si>
  <si>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</si>
  <si>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</si>
  <si>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</si>
  <si>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</si>
  <si>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</si>
  <si>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</si>
  <si>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</si>
  <si>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</si>
  <si>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</si>
  <si>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</si>
  <si>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</si>
  <si>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</si>
  <si>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</si>
  <si>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</si>
  <si>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</si>
  <si>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</si>
  <si>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</si>
  <si>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</si>
  <si>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</si>
  <si>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</si>
  <si>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</si>
  <si>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</si>
  <si>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</si>
  <si>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</si>
  <si>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</si>
  <si>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</si>
  <si>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</si>
  <si>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</si>
  <si>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</si>
  <si>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</si>
  <si>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</si>
  <si>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</si>
  <si>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</si>
  <si>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</si>
  <si>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</si>
  <si>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</si>
  <si>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</si>
  <si>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</si>
  <si>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</si>
  <si>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</si>
  <si>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</si>
  <si>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</si>
  <si>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</si>
  <si>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</si>
  <si>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</si>
  <si>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</si>
  <si>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</si>
  <si>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</si>
  <si>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</si>
  <si>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</si>
  <si>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</si>
  <si>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</si>
  <si>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</si>
  <si>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</si>
  <si>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</si>
  <si>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</si>
  <si>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</si>
  <si>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</si>
  <si>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</si>
  <si>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</si>
  <si>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</si>
  <si>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</si>
  <si>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</si>
  <si>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</si>
  <si>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</si>
  <si>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</si>
  <si>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</si>
  <si>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</si>
  <si>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</si>
  <si>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</si>
  <si>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</si>
  <si>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</si>
  <si>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</si>
  <si>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</si>
  <si>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</si>
  <si>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</si>
  <si>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</si>
  <si>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</si>
  <si>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</si>
  <si>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</si>
  <si>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</si>
  <si>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</si>
  <si>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</si>
  <si>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</si>
  <si>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</si>
  <si>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</si>
  <si>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</si>
  <si>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</si>
  <si>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</si>
  <si>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</si>
  <si>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</si>
  <si>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</si>
  <si>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</si>
  <si>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</si>
  <si>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</si>
  <si>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</si>
  <si>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</si>
  <si>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</si>
  <si>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</si>
  <si>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</si>
  <si>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</si>
  <si>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</si>
  <si>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</si>
  <si>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</si>
  <si>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</si>
  <si>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</si>
  <si>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</si>
  <si>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</si>
  <si>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</si>
  <si>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</si>
  <si>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</si>
  <si>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</si>
  <si>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</si>
  <si>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</si>
  <si>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</si>
  <si>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</si>
  <si>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</si>
  <si>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</si>
  <si>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</si>
  <si>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</si>
  <si>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</si>
  <si>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</si>
  <si>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</si>
  <si>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</si>
  <si>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</si>
  <si>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</si>
  <si>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</si>
  <si>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</si>
  <si>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</si>
  <si>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</si>
  <si>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</si>
  <si>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</si>
  <si>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</si>
  <si>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</si>
  <si>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</si>
  <si>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</si>
  <si>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</si>
  <si>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</si>
  <si>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</si>
  <si>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</si>
  <si>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</si>
  <si>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</si>
  <si>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</si>
  <si>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</si>
  <si>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</si>
  <si>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</si>
  <si>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</si>
  <si>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</si>
  <si>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</si>
  <si>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</si>
  <si>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</si>
  <si>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</si>
  <si>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</si>
  <si>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</si>
  <si>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</si>
  <si>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</si>
  <si>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</si>
  <si>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</si>
  <si>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</si>
  <si>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</si>
  <si>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</si>
  <si>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</si>
  <si>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</si>
  <si>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</si>
  <si>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</si>
  <si>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</si>
  <si>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</si>
  <si>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</si>
  <si>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</si>
  <si>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</si>
  <si>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</si>
  <si>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</si>
  <si>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</si>
  <si>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</si>
  <si>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</si>
  <si>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</si>
  <si>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</si>
  <si>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</si>
  <si>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</si>
  <si>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</si>
  <si>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</si>
  <si>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</si>
  <si>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</si>
  <si>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</si>
  <si>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</si>
  <si>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</si>
  <si>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</si>
  <si>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</si>
  <si>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</si>
  <si>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</si>
  <si>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</si>
  <si>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</si>
  <si>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</si>
  <si>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</si>
  <si>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</si>
  <si>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</si>
  <si>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</si>
  <si>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</si>
  <si>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</si>
  <si>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</si>
  <si>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</si>
  <si>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</si>
  <si>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</si>
  <si>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</si>
  <si>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</si>
  <si>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</si>
  <si>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</si>
  <si>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</si>
  <si>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</si>
  <si>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</si>
  <si>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</si>
  <si>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</si>
  <si>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</si>
  <si>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</si>
  <si>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</si>
  <si>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</si>
  <si>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</si>
  <si>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</si>
  <si>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</si>
  <si>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</si>
  <si>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</si>
  <si>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</si>
  <si>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</si>
  <si>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</si>
  <si>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</si>
  <si>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</si>
  <si>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</si>
  <si>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</si>
  <si>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</si>
  <si>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</si>
  <si>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</si>
  <si>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</si>
  <si>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</si>
  <si>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</si>
  <si>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</si>
  <si>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</si>
  <si>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</si>
  <si>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</si>
  <si>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</si>
  <si>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</si>
  <si>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</si>
  <si>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</si>
  <si>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</si>
  <si>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</si>
  <si>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</si>
  <si>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</si>
  <si>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</si>
  <si>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</si>
  <si>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</si>
  <si>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</si>
  <si>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</si>
  <si>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</si>
  <si>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</si>
  <si>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</si>
  <si>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</si>
  <si>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</si>
  <si>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</si>
  <si>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</si>
  <si>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</si>
  <si>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</si>
  <si>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</si>
  <si>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</si>
  <si>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</si>
  <si>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</si>
  <si>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</si>
  <si>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</si>
  <si>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</si>
  <si>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</si>
  <si>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</si>
  <si>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</si>
  <si>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</si>
  <si>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</si>
  <si>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</si>
  <si>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</si>
  <si>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</si>
  <si>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</si>
  <si>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</si>
  <si>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</si>
  <si>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</si>
  <si>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</si>
  <si>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</si>
  <si>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</si>
  <si>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</si>
  <si>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</si>
  <si>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</si>
  <si>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</si>
  <si>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</si>
  <si>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</si>
  <si>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</si>
  <si>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</si>
  <si>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</si>
  <si>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</si>
  <si>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</si>
  <si>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</si>
  <si>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</si>
  <si>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</si>
  <si>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</si>
  <si>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</si>
  <si>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</si>
  <si>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</si>
  <si>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</si>
  <si>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</si>
  <si>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</si>
  <si>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</si>
  <si>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</si>
  <si>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</si>
  <si>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</si>
  <si>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</si>
  <si>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</si>
  <si>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</si>
  <si>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</si>
  <si>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</si>
  <si>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</si>
  <si>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</si>
  <si>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</si>
  <si>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</si>
  <si>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</si>
  <si>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</si>
  <si>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</si>
  <si>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</si>
  <si>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</si>
  <si>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</si>
  <si>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</si>
  <si>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</si>
  <si>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</si>
  <si>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</si>
  <si>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</si>
  <si>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</si>
  <si>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</si>
  <si>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</si>
  <si>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</si>
  <si>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</si>
  <si>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</si>
  <si>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</si>
  <si>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</si>
  <si>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</si>
  <si>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</si>
  <si>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</si>
  <si>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</si>
  <si>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</si>
  <si>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</si>
  <si>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</si>
  <si>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</si>
  <si>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</si>
  <si>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</si>
  <si>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</si>
  <si>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</si>
  <si>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</si>
  <si>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</si>
  <si>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</si>
  <si>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</si>
  <si>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</si>
  <si>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</si>
  <si>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</si>
  <si>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</si>
  <si>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</si>
  <si>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</si>
  <si>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</si>
  <si>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</si>
  <si>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</si>
  <si>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</si>
  <si>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</si>
  <si>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</si>
  <si>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</si>
  <si>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</si>
  <si>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</si>
  <si>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</si>
  <si>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</si>
  <si>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</si>
  <si>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</si>
  <si>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</si>
  <si>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</si>
  <si>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</si>
  <si>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</si>
  <si>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</si>
  <si>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</si>
  <si>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</si>
  <si>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</si>
  <si>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</si>
  <si>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</si>
  <si>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</si>
  <si>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</si>
  <si>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</si>
  <si>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</si>
  <si>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</si>
  <si>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</si>
  <si>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</si>
  <si>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</si>
  <si>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</si>
  <si>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</si>
  <si>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</si>
  <si>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</si>
  <si>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</si>
  <si>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</si>
  <si>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</si>
  <si>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</si>
  <si>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</si>
  <si>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</si>
  <si>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</si>
  <si>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</si>
  <si>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</si>
  <si>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</si>
  <si>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</si>
  <si>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</si>
  <si>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</si>
  <si>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</si>
  <si>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</si>
  <si>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</si>
  <si>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</si>
  <si>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</si>
  <si>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</si>
  <si>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</si>
  <si>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</si>
  <si>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</si>
  <si>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</si>
  <si>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</si>
  <si>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</si>
  <si>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</si>
  <si>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</si>
  <si>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</si>
  <si>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</si>
  <si>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</si>
  <si>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</si>
  <si>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</si>
  <si>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</si>
  <si>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</si>
  <si>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</si>
  <si>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</si>
  <si>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</si>
  <si>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</si>
  <si>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</si>
  <si>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</si>
  <si>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</si>
  <si>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</si>
  <si>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</si>
  <si>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</si>
  <si>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</si>
  <si>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</si>
  <si>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</si>
  <si>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</si>
  <si>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</si>
  <si>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</si>
  <si>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</si>
  <si>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</si>
  <si>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</si>
  <si>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</si>
  <si>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</si>
  <si>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</si>
  <si>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</si>
  <si>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</si>
  <si>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</si>
  <si>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</si>
  <si>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</si>
  <si>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</si>
  <si>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</si>
  <si>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</si>
  <si>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</si>
  <si>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</si>
  <si>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</si>
  <si>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</si>
  <si>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</si>
  <si>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</si>
  <si>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</si>
  <si>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</si>
  <si>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</si>
  <si>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</si>
  <si>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</si>
  <si>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</si>
  <si>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</si>
  <si>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</si>
  <si>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</si>
  <si>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</si>
  <si>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</si>
  <si>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</si>
  <si>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</si>
  <si>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</si>
  <si>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</si>
  <si>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</si>
  <si>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</si>
  <si>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</si>
  <si>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</si>
  <si>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</si>
  <si>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</si>
  <si>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</si>
  <si>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</si>
  <si>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</si>
  <si>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</si>
  <si>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</si>
  <si>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</si>
  <si>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</si>
  <si>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</si>
  <si>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</si>
  <si>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</si>
  <si>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</si>
  <si>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</si>
  <si>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</si>
  <si>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</si>
  <si>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</si>
  <si>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</si>
  <si>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</si>
  <si>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</si>
  <si>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</si>
  <si>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</si>
  <si>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</si>
  <si>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</si>
  <si>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</si>
  <si>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</si>
  <si>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</si>
  <si>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</si>
  <si>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</si>
  <si>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</si>
  <si>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</si>
  <si>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</si>
  <si>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</si>
  <si>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</si>
  <si>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</si>
  <si>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</si>
  <si>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</si>
  <si>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</si>
  <si>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</si>
  <si>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</si>
  <si>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</si>
  <si>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</si>
  <si>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</si>
  <si>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</si>
  <si>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</si>
  <si>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</si>
  <si>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</si>
  <si>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</si>
  <si>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</si>
  <si>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</si>
  <si>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</si>
  <si>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</si>
  <si>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</si>
  <si>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</si>
  <si>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</si>
  <si>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</si>
  <si>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</si>
  <si>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</si>
  <si>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</si>
  <si>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</si>
  <si>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</si>
  <si>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</si>
  <si>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</si>
  <si>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</si>
  <si>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</si>
  <si>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</si>
  <si>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</si>
  <si>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</si>
  <si>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</si>
  <si>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</si>
  <si>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</si>
  <si>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</si>
  <si>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</si>
  <si>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</si>
  <si>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</si>
  <si>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</si>
  <si>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</si>
  <si>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</si>
  <si>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</si>
  <si>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</si>
  <si>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</si>
  <si>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</si>
  <si>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</si>
  <si>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</si>
  <si>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</si>
  <si>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</si>
  <si>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</si>
  <si>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</si>
  <si>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</si>
  <si>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</si>
  <si>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</si>
  <si>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</si>
  <si>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</si>
  <si>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</si>
  <si>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</si>
  <si>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</si>
  <si>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</si>
  <si>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</si>
  <si>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</si>
  <si>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</si>
  <si>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</si>
  <si>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</si>
  <si>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</si>
  <si>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</si>
  <si>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</si>
  <si>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</si>
  <si>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</si>
  <si>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</si>
  <si>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</si>
  <si>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</si>
  <si>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</si>
  <si>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</si>
  <si>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</si>
  <si>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</si>
  <si>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</si>
  <si>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</si>
  <si>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</si>
  <si>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</si>
  <si>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</si>
  <si>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</si>
  <si>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</si>
  <si>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</si>
  <si>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</si>
  <si>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</si>
  <si>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</si>
  <si>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</si>
  <si>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</si>
  <si>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</si>
  <si>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</si>
  <si>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</si>
  <si>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</si>
  <si>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</si>
  <si>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</si>
  <si>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</si>
  <si>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</si>
  <si>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</si>
  <si>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</si>
  <si>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</si>
  <si>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</si>
  <si>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</si>
  <si>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</si>
  <si>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</si>
  <si>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</si>
  <si>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</si>
  <si>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</si>
  <si>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</si>
  <si>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</si>
  <si>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</si>
  <si>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</si>
  <si>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</si>
  <si>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</si>
  <si>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</si>
  <si>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</si>
  <si>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</si>
  <si>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</si>
  <si>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</si>
  <si>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</si>
  <si>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</si>
  <si>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</si>
  <si>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</si>
  <si>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</si>
  <si>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</si>
  <si>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</si>
  <si>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</si>
  <si>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</si>
  <si>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</si>
  <si>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</si>
  <si>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</si>
  <si>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</si>
  <si>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</si>
  <si>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</si>
  <si>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</si>
  <si>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</si>
  <si>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</si>
  <si>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</si>
  <si>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</si>
  <si>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</si>
  <si>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</si>
  <si>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</si>
  <si>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</si>
  <si>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</si>
  <si>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</si>
  <si>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</si>
  <si>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</si>
  <si>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</si>
  <si>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</si>
  <si>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</si>
  <si>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</si>
  <si>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</si>
  <si>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</si>
  <si>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</si>
  <si>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</si>
  <si>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</si>
  <si>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</si>
  <si>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</si>
  <si>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</si>
  <si>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</si>
  <si>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</si>
  <si>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</si>
  <si>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</si>
  <si>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</si>
  <si>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</si>
  <si>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</si>
  <si>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</si>
  <si>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</si>
  <si>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</si>
  <si>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</si>
  <si>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</si>
  <si>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</si>
  <si>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</si>
  <si>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</si>
  <si>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</si>
  <si>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</si>
  <si>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</si>
  <si>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</si>
  <si>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</si>
  <si>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</si>
  <si>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</si>
  <si>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</si>
  <si>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</si>
  <si>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</si>
  <si>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</si>
  <si>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</si>
  <si>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</si>
  <si>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</si>
  <si>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</si>
  <si>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</si>
  <si>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</si>
  <si>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</si>
  <si>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</si>
  <si>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</si>
  <si>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</si>
  <si>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</si>
  <si>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</si>
  <si>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</si>
  <si>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</si>
  <si>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</si>
  <si>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</si>
  <si>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</si>
  <si>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</si>
  <si>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</si>
  <si>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</si>
  <si>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</si>
  <si>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</si>
  <si>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</si>
  <si>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</si>
  <si>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</si>
  <si>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</si>
  <si>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</si>
  <si>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</si>
  <si>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</si>
  <si>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</si>
  <si>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</si>
  <si>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</si>
  <si>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</si>
  <si>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</si>
  <si>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</si>
  <si>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</si>
  <si>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</si>
  <si>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</si>
  <si>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</si>
  <si>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</si>
  <si>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</si>
  <si>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</si>
  <si>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</si>
  <si>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</si>
  <si>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</si>
  <si>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</si>
  <si>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</si>
  <si>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</si>
  <si>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</si>
  <si>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</si>
  <si>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</si>
  <si>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</si>
  <si>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</si>
  <si>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</si>
  <si>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</si>
  <si>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</si>
  <si>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</si>
  <si>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</si>
  <si>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</si>
  <si>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</si>
  <si>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</si>
  <si>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</si>
  <si>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</si>
  <si>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</si>
  <si>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</si>
  <si>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</si>
  <si>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</si>
  <si>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</si>
  <si>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</si>
  <si>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</si>
  <si>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</si>
  <si>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</si>
  <si>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</si>
  <si>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</si>
  <si>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</si>
  <si>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</si>
  <si>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</si>
  <si>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</si>
  <si>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</si>
  <si>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</si>
  <si>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</si>
  <si>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</si>
  <si>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</si>
  <si>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</si>
  <si>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</si>
  <si>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</si>
  <si>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</si>
  <si>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</si>
  <si>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</si>
  <si>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</si>
  <si>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</si>
  <si>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</si>
  <si>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</si>
  <si>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</si>
  <si>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</si>
  <si>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</si>
  <si>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</si>
  <si>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</si>
  <si>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</si>
  <si>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</si>
  <si>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</si>
  <si>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</si>
  <si>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</si>
  <si>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</si>
  <si>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</si>
  <si>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</si>
  <si>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</si>
  <si>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</si>
  <si>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</si>
  <si>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</si>
  <si>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</si>
  <si>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</si>
  <si>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</si>
  <si>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</si>
  <si>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</si>
  <si>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</si>
  <si>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</si>
  <si>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</si>
  <si>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</si>
  <si>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</si>
  <si>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</si>
  <si>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</si>
  <si>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</si>
  <si>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</si>
  <si>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</si>
  <si>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</si>
  <si>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</si>
  <si>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</si>
  <si>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</si>
  <si>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</si>
  <si>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</si>
  <si>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</si>
  <si>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</si>
  <si>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</si>
  <si>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</si>
  <si>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</si>
  <si>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</si>
  <si>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</si>
  <si>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</si>
  <si>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</si>
  <si>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</si>
  <si>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</si>
  <si>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</si>
  <si>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</si>
  <si>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</si>
  <si>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</si>
  <si>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</si>
  <si>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</si>
  <si>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</si>
  <si>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</si>
  <si>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</si>
  <si>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</si>
  <si>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</si>
  <si>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</si>
  <si>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</si>
  <si>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</si>
  <si>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</si>
  <si>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</si>
  <si>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</si>
  <si>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</si>
  <si>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</si>
  <si>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</si>
  <si>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</si>
  <si>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</si>
  <si>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</si>
  <si>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</si>
  <si>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</si>
  <si>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</si>
  <si>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</si>
  <si>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</si>
  <si>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</si>
  <si>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</si>
  <si>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</si>
  <si>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</si>
  <si>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</si>
  <si>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</si>
  <si>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</si>
  <si>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</si>
  <si>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</si>
  <si>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</si>
  <si>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</si>
  <si>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</si>
  <si>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</si>
  <si>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</si>
  <si>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</si>
  <si>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</si>
  <si>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</si>
  <si>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</si>
  <si>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</si>
  <si>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</si>
  <si>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</si>
  <si>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</si>
  <si>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</si>
  <si>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</si>
  <si>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</si>
  <si>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</si>
  <si>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</si>
  <si>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</si>
  <si>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</si>
  <si>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</si>
  <si>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</si>
  <si>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</si>
  <si>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</si>
  <si>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</si>
  <si>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</si>
  <si>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</si>
  <si>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</si>
  <si>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</si>
  <si>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</si>
  <si>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</si>
  <si>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</si>
  <si>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</si>
  <si>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</si>
  <si>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</si>
  <si>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</si>
  <si>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</si>
  <si>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</si>
  <si>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</si>
  <si>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</si>
  <si>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</si>
  <si>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</si>
  <si>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</si>
  <si>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</si>
  <si>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</si>
  <si>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</si>
  <si>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</si>
  <si>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</si>
  <si>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</si>
  <si>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</si>
  <si>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</si>
  <si>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</si>
  <si>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</si>
  <si>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</si>
  <si>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</si>
  <si>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</si>
  <si>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</si>
  <si>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</si>
  <si>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</si>
  <si>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</si>
  <si>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</si>
  <si>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</si>
  <si>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</si>
  <si>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</si>
  <si>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</si>
  <si>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</si>
  <si>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</si>
  <si>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</si>
  <si>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</si>
  <si>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</si>
  <si>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</si>
  <si>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</si>
  <si>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</si>
  <si>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</si>
  <si>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</si>
  <si>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</si>
  <si>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</si>
  <si>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</si>
  <si>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</si>
  <si>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</si>
  <si>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</si>
  <si>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</si>
  <si>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</si>
  <si>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</si>
  <si>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</si>
  <si>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</si>
  <si>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</si>
  <si>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</si>
  <si>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</si>
  <si>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</si>
  <si>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</si>
  <si>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</si>
  <si>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</si>
  <si>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</si>
  <si>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</si>
  <si>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</si>
  <si>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</si>
  <si>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</si>
  <si>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</si>
  <si>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</si>
  <si>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</si>
  <si>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</si>
  <si>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</si>
  <si>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</si>
  <si>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</si>
  <si>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</si>
  <si>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</si>
  <si>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</si>
  <si>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</si>
  <si>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</si>
  <si>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</si>
  <si>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</si>
  <si>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</si>
  <si>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</si>
  <si>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</si>
  <si>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</si>
  <si>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</si>
  <si>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</si>
  <si>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</si>
  <si>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</si>
  <si>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</si>
  <si>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</si>
  <si>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</si>
  <si>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</si>
  <si>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</si>
  <si>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</si>
  <si>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</si>
  <si>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</si>
  <si>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</si>
  <si>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</si>
  <si>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</si>
  <si>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</si>
  <si>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</si>
  <si>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</si>
  <si>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</si>
  <si>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</si>
  <si>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</si>
  <si>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</si>
  <si>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</si>
  <si>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</si>
  <si>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</si>
  <si>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</si>
  <si>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</si>
  <si>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</si>
  <si>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</si>
  <si>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</si>
  <si>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</si>
  <si>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</si>
  <si>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</si>
  <si>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</si>
  <si>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</si>
  <si>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</si>
  <si>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</si>
  <si>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</si>
  <si>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</si>
  <si>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</si>
  <si>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</si>
  <si>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</si>
  <si>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</si>
  <si>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</si>
  <si>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</si>
  <si>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</si>
  <si>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</si>
  <si>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</si>
  <si>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</si>
  <si>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</si>
  <si>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</si>
  <si>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</si>
  <si>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</si>
  <si>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</si>
  <si>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</si>
  <si>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</si>
  <si>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</si>
  <si>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</si>
  <si>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</si>
  <si>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</si>
  <si>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</si>
  <si>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</si>
  <si>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</si>
  <si>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</si>
  <si>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</si>
  <si>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</si>
  <si>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</si>
  <si>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</si>
  <si>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</si>
  <si>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</si>
  <si>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</si>
  <si>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</si>
  <si>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</si>
  <si>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</si>
  <si>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</si>
  <si>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</si>
  <si>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</si>
  <si>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</si>
  <si>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</si>
  <si>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</si>
  <si>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</si>
  <si>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</si>
  <si>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</si>
  <si>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</si>
  <si>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</si>
  <si>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</si>
  <si>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</si>
  <si>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</si>
  <si>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</si>
  <si>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</si>
  <si>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</si>
  <si>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</si>
  <si>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</si>
  <si>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</si>
  <si>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</si>
  <si>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</si>
  <si>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</si>
  <si>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</si>
  <si>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</si>
  <si>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</si>
  <si>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</si>
  <si>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</si>
  <si>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</si>
  <si>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</si>
  <si>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</si>
  <si>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</si>
  <si>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</si>
  <si>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</si>
  <si>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</si>
  <si>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</si>
  <si>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</si>
  <si>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</si>
  <si>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</si>
  <si>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</si>
  <si>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</si>
  <si>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</si>
  <si>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</si>
  <si>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</si>
  <si>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</si>
  <si>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</si>
  <si>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</si>
  <si>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</si>
  <si>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</si>
  <si>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</si>
  <si>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</si>
  <si>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</si>
  <si>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</si>
  <si>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</si>
  <si>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</si>
  <si>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</si>
  <si>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</si>
  <si>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</si>
  <si>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</si>
  <si>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</si>
  <si>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</si>
  <si>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</si>
  <si>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</si>
  <si>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</si>
  <si>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</si>
  <si>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</si>
  <si>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</si>
  <si>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</si>
  <si>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</si>
  <si>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</si>
  <si>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</si>
  <si>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</si>
  <si>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</si>
  <si>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</si>
  <si>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</si>
  <si>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</si>
  <si>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</si>
  <si>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</si>
  <si>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</si>
  <si>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</si>
  <si>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</si>
  <si>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</si>
  <si>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</si>
  <si>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</si>
  <si>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</si>
  <si>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</si>
  <si>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</si>
  <si>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</si>
  <si>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</si>
  <si>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</si>
  <si>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</si>
  <si>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</si>
  <si>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</si>
  <si>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</si>
  <si>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</si>
  <si>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</si>
  <si>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</si>
  <si>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</si>
  <si>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</si>
  <si>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</si>
  <si>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</si>
  <si>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</si>
  <si>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</si>
  <si>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</si>
  <si>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</si>
  <si>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</si>
  <si>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</si>
  <si>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</si>
  <si>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</si>
  <si>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</si>
  <si>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</si>
  <si>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</si>
  <si>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</si>
  <si>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</si>
  <si>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</si>
  <si>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</si>
  <si>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</si>
  <si>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</si>
  <si>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</si>
  <si>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</si>
  <si>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</si>
  <si>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</si>
  <si>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</si>
  <si>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</si>
  <si>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</si>
  <si>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</si>
  <si>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</si>
  <si>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</si>
  <si>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</si>
  <si>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</si>
  <si>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</si>
  <si>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</si>
  <si>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</si>
  <si>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</si>
  <si>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</si>
  <si>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</si>
  <si>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</si>
  <si>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</si>
  <si>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</si>
  <si>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</si>
  <si>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</si>
  <si>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</si>
  <si>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</si>
  <si>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</si>
  <si>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</si>
  <si>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</si>
  <si>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</si>
  <si>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</si>
  <si>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</si>
  <si>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</si>
  <si>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</si>
  <si>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</si>
  <si>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</si>
  <si>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</si>
  <si>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</si>
  <si>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</si>
  <si>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</si>
  <si>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</si>
  <si>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</si>
  <si>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</si>
  <si>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</si>
  <si>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</si>
  <si>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</si>
  <si>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</si>
  <si>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</si>
  <si>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</si>
  <si>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</si>
  <si>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</si>
  <si>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</si>
  <si>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</si>
  <si>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</si>
  <si>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</si>
  <si>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</si>
  <si>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</si>
  <si>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</si>
  <si>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</si>
  <si>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</si>
  <si>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</si>
  <si>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</si>
  <si>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</si>
  <si>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</si>
  <si>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</si>
  <si>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</si>
  <si>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</si>
  <si>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</si>
  <si>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</si>
  <si>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</si>
  <si>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</si>
  <si>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</si>
  <si>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</si>
  <si>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</si>
  <si>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</si>
  <si>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</si>
  <si>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</si>
  <si>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</si>
  <si>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</si>
  <si>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</si>
  <si>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</si>
  <si>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</si>
  <si>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</si>
  <si>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</si>
  <si>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</si>
  <si>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</si>
  <si>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</si>
  <si>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</si>
  <si>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</si>
  <si>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</si>
  <si>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</si>
  <si>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</si>
  <si>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</si>
  <si>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</si>
  <si>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</si>
  <si>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</si>
  <si>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</si>
  <si>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</si>
  <si>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</si>
  <si>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</si>
  <si>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</si>
  <si>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</si>
  <si>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</si>
  <si>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</si>
  <si>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</si>
  <si>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</si>
  <si>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</si>
  <si>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</si>
  <si>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</si>
  <si>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</si>
  <si>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</si>
  <si>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</si>
  <si>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</si>
  <si>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</si>
  <si>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</si>
  <si>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</si>
  <si>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</si>
  <si>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</si>
  <si>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</si>
  <si>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</si>
  <si>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</si>
  <si>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</si>
  <si>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</si>
  <si>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</si>
  <si>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</si>
  <si>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</si>
  <si>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</si>
  <si>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</si>
  <si>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</si>
  <si>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</si>
  <si>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</si>
  <si>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</si>
  <si>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</si>
  <si>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</si>
  <si>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</si>
  <si>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</si>
  <si>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</si>
  <si>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</si>
  <si>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</si>
  <si>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</si>
  <si>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</si>
  <si>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</si>
  <si>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</si>
  <si>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</si>
  <si>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</si>
  <si>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</si>
  <si>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</si>
  <si>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</si>
  <si>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</si>
  <si>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</si>
  <si>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</si>
  <si>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</si>
  <si>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</si>
  <si>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</si>
  <si>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</si>
  <si>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</si>
  <si>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</si>
  <si>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</si>
  <si>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</si>
  <si>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</si>
  <si>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</si>
  <si>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</si>
  <si>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</si>
  <si>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</si>
  <si>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</si>
  <si>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</si>
  <si>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</si>
  <si>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</si>
  <si>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</si>
  <si>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</si>
  <si>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</si>
  <si>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</si>
  <si>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</si>
  <si>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</si>
  <si>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</si>
  <si>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</si>
  <si>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</si>
  <si>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</si>
  <si>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</si>
  <si>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</si>
  <si>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</si>
  <si>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</si>
  <si>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</si>
  <si>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</si>
  <si>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</si>
  <si>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</si>
  <si>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</si>
  <si>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</si>
  <si>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</si>
  <si>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</si>
  <si>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</si>
  <si>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</si>
  <si>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</si>
  <si>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</si>
  <si>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</si>
  <si>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</si>
  <si>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</si>
  <si>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</si>
  <si>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</si>
  <si>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</si>
  <si>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</si>
  <si>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</si>
  <si>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</si>
  <si>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</si>
  <si>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</si>
  <si>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</si>
  <si>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</si>
  <si>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</si>
  <si>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</si>
  <si>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</si>
  <si>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</si>
  <si>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</si>
  <si>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</si>
  <si>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</si>
  <si>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</si>
  <si>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</si>
  <si>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</si>
  <si>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</si>
  <si>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</si>
  <si>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</si>
  <si>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</si>
  <si>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</si>
  <si>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</si>
  <si>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</si>
  <si>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</si>
  <si>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</si>
  <si>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</si>
  <si>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</si>
  <si>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</si>
  <si>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</si>
  <si>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</si>
  <si>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</si>
  <si>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</si>
  <si>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</si>
  <si>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</si>
  <si>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</si>
  <si>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</si>
  <si>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</si>
  <si>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</si>
  <si>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</si>
  <si>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</si>
  <si>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</si>
  <si>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</si>
  <si>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</si>
  <si>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</si>
  <si>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</si>
  <si>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</si>
  <si>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</si>
  <si>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</si>
  <si>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</si>
  <si>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</si>
  <si>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</si>
  <si>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</si>
  <si>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</si>
  <si>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</si>
  <si>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</si>
  <si>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</si>
  <si>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</si>
  <si>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</si>
  <si>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</si>
  <si>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</si>
  <si>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</si>
  <si>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</si>
  <si>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</si>
  <si>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</si>
  <si>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</si>
  <si>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</si>
  <si>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</si>
  <si>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</si>
  <si>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</si>
  <si>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</si>
  <si>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</si>
  <si>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</si>
  <si>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</si>
  <si>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</si>
  <si>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</si>
  <si>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</si>
  <si>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</si>
  <si>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</si>
  <si>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</si>
  <si>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</si>
  <si>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</si>
  <si>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</si>
  <si>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</si>
  <si>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</si>
  <si>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</si>
  <si>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</si>
  <si>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</si>
  <si>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</si>
  <si>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</si>
  <si>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</si>
  <si>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</si>
  <si>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</si>
  <si>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</si>
  <si>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</si>
  <si>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</si>
  <si>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</si>
  <si>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</si>
  <si>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</si>
  <si>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</si>
  <si>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</si>
  <si>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</si>
  <si>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</si>
  <si>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</si>
  <si>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</si>
  <si>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</si>
  <si>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</si>
  <si>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</si>
  <si>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</si>
  <si>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</si>
  <si>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</si>
  <si>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</si>
  <si>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</si>
  <si>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</si>
  <si>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</si>
  <si>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</si>
  <si>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</si>
  <si>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</si>
  <si>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</si>
  <si>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</si>
  <si>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</si>
  <si>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</si>
  <si>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</si>
  <si>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</si>
  <si>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</si>
  <si>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</si>
  <si>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</si>
  <si>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</si>
  <si>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</si>
  <si>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</si>
  <si>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</si>
  <si>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</si>
  <si>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</si>
  <si>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</si>
  <si>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</si>
  <si>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</si>
  <si>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</si>
  <si>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</si>
  <si>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</si>
  <si>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</si>
  <si>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</si>
  <si>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</si>
  <si>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</si>
  <si>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</si>
  <si>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</si>
  <si>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</si>
  <si>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</si>
  <si>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</si>
  <si>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</si>
  <si>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</si>
  <si>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</si>
  <si>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</si>
  <si>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</si>
  <si>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</si>
  <si>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</si>
  <si>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</si>
  <si>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</si>
  <si>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</si>
  <si>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</si>
  <si>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</si>
  <si>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</si>
  <si>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</si>
  <si>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</si>
  <si>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</si>
  <si>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</si>
  <si>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</si>
  <si>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</si>
  <si>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</si>
  <si>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</si>
  <si>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</si>
  <si>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</si>
  <si>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</si>
  <si>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</si>
  <si>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</si>
  <si>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</si>
  <si>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</si>
  <si>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</si>
  <si>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</si>
  <si>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</si>
  <si>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</si>
  <si>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</si>
  <si>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</si>
  <si>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</si>
  <si>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</si>
  <si>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</si>
  <si>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</si>
  <si>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</si>
  <si>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</si>
  <si>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</si>
  <si>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</si>
  <si>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</si>
  <si>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</si>
  <si>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</si>
  <si>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</si>
  <si>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</si>
  <si>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</si>
  <si>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</si>
  <si>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</si>
  <si>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</si>
  <si>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</si>
  <si>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</si>
  <si>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</si>
  <si>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</si>
  <si>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</si>
  <si>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</si>
  <si>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</si>
  <si>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</si>
  <si>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</si>
  <si>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</si>
  <si>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</si>
  <si>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</si>
  <si>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</si>
  <si>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</si>
  <si>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</si>
  <si>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</si>
  <si>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</si>
  <si>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</si>
  <si>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</si>
  <si>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</si>
  <si>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</si>
  <si>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</si>
  <si>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</si>
  <si>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</si>
  <si>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</si>
  <si>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</si>
  <si>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</si>
  <si>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</si>
  <si>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</si>
  <si>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</si>
  <si>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</si>
  <si>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</si>
  <si>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</si>
  <si>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</si>
  <si>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</si>
  <si>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</si>
  <si>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</si>
  <si>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</si>
  <si>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</si>
  <si>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</si>
  <si>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</si>
  <si>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</si>
  <si>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</si>
  <si>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</si>
  <si>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</si>
  <si>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</si>
  <si>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</si>
  <si>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</si>
  <si>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</si>
  <si>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</si>
  <si>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</si>
  <si>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</si>
  <si>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</si>
  <si>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</si>
  <si>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</si>
  <si>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</si>
  <si>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</si>
  <si>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</si>
  <si>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</si>
  <si>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</si>
  <si>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</si>
  <si>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</si>
  <si>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</si>
  <si>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</si>
  <si>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</si>
  <si>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</si>
  <si>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</si>
  <si>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</si>
  <si>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</si>
  <si>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</si>
  <si>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</si>
  <si>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</si>
  <si>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</si>
  <si>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</si>
  <si>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</si>
  <si>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</si>
  <si>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</si>
  <si>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</si>
  <si>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</si>
  <si>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</si>
  <si>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</si>
  <si>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</si>
  <si>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</si>
  <si>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</si>
  <si>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</si>
  <si>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</si>
  <si>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</si>
  <si>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</si>
  <si>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</si>
  <si>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</si>
  <si>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</si>
  <si>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</si>
  <si>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</si>
  <si>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</si>
  <si>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</si>
  <si>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</si>
  <si>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</si>
  <si>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</si>
  <si>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</si>
  <si>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</si>
  <si>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</si>
  <si>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</si>
  <si>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</si>
  <si>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</si>
  <si>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</si>
  <si>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</si>
  <si>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</si>
  <si>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</si>
  <si>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</si>
  <si>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</si>
  <si>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</si>
  <si>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</si>
  <si>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</si>
  <si>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</si>
  <si>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</si>
  <si>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</si>
  <si>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</si>
  <si>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</si>
  <si>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</si>
  <si>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</si>
  <si>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</si>
  <si>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</si>
  <si>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</si>
  <si>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</si>
  <si>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</si>
  <si>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</si>
  <si>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</si>
  <si>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</si>
  <si>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</si>
  <si>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</si>
  <si>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</si>
  <si>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</si>
  <si>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</si>
  <si>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</si>
  <si>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</si>
  <si>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</si>
  <si>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</si>
  <si>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</si>
  <si>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</si>
  <si>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</si>
  <si>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</si>
  <si>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</si>
  <si>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</si>
  <si>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</si>
  <si>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</si>
  <si>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</si>
  <si>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</si>
  <si>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</si>
  <si>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</si>
  <si>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</si>
  <si>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</si>
  <si>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</si>
  <si>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</si>
  <si>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</si>
  <si>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</si>
  <si>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</si>
  <si>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</si>
  <si>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</si>
  <si>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</si>
  <si>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</si>
  <si>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</si>
  <si>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</si>
  <si>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</si>
  <si>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</si>
  <si>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</si>
  <si>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</si>
  <si>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</si>
  <si>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</si>
  <si>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</si>
  <si>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</si>
  <si>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</si>
  <si>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</si>
  <si>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</si>
  <si>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</si>
  <si>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</si>
  <si>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</si>
  <si>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</si>
  <si>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</si>
  <si>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</si>
  <si>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</si>
  <si>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</si>
  <si>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</si>
  <si>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</si>
  <si>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</si>
  <si>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</si>
  <si>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</si>
  <si>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</si>
  <si>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</si>
  <si>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</si>
  <si>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</si>
  <si>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</si>
  <si>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</si>
  <si>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</si>
  <si>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</si>
  <si>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</si>
  <si>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</si>
  <si>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</si>
  <si>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</si>
  <si>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</si>
  <si>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</si>
  <si>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</si>
  <si>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</si>
  <si>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</si>
  <si>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</si>
  <si>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</si>
  <si>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</si>
  <si>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</si>
  <si>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</si>
  <si>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</si>
  <si>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</si>
  <si>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</si>
  <si>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</si>
  <si>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</si>
  <si>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</si>
  <si>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</si>
  <si>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</si>
  <si>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</si>
  <si>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</si>
  <si>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</si>
  <si>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</si>
  <si>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</si>
  <si>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</si>
  <si>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</si>
  <si>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</si>
  <si>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</si>
  <si>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</si>
  <si>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</si>
  <si>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</si>
  <si>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</si>
  <si>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</si>
  <si>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</si>
  <si>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</si>
  <si>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</si>
  <si>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</si>
  <si>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</si>
  <si>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</si>
  <si>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</si>
  <si>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</si>
  <si>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</si>
  <si>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</si>
  <si>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</si>
  <si>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</si>
  <si>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</si>
  <si>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</si>
  <si>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</si>
  <si>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</si>
  <si>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</si>
  <si>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</si>
  <si>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</si>
  <si>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</si>
  <si>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</si>
  <si>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</si>
  <si>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</si>
  <si>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</si>
  <si>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</si>
  <si>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</si>
  <si>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</si>
  <si>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</si>
  <si>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</si>
  <si>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</si>
  <si>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</si>
  <si>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</si>
  <si>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</si>
  <si>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</si>
  <si>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</si>
  <si>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</si>
  <si>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</si>
  <si>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</si>
  <si>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</si>
  <si>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</si>
  <si>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</si>
  <si>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</si>
  <si>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</si>
  <si>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</si>
  <si>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</si>
  <si>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</si>
  <si>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</si>
  <si>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</si>
  <si>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</si>
  <si>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</si>
  <si>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</si>
  <si>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</si>
  <si>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</si>
  <si>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</si>
  <si>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</si>
  <si>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</si>
  <si>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</si>
  <si>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</si>
  <si>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</si>
  <si>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</si>
  <si>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</si>
  <si>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</si>
  <si>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</si>
  <si>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</si>
  <si>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</si>
  <si>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</si>
  <si>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</si>
  <si>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</si>
  <si>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</si>
  <si>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</si>
  <si>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</si>
  <si>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</si>
  <si>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</si>
  <si>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</si>
  <si>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</si>
  <si>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</si>
  <si>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</si>
  <si>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</si>
  <si>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</si>
  <si>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</si>
  <si>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</si>
  <si>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</si>
  <si>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</si>
  <si>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</si>
  <si>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</si>
  <si>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</si>
  <si>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</si>
  <si>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</si>
  <si>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</si>
  <si>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</si>
  <si>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</si>
  <si>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</si>
  <si>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</si>
  <si>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</si>
  <si>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</si>
  <si>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</si>
  <si>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</si>
  <si>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</si>
  <si>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</si>
  <si>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</si>
  <si>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</si>
  <si>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</si>
  <si>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</si>
  <si>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</si>
  <si>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</si>
  <si>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</si>
  <si>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</si>
  <si>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</si>
  <si>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</si>
  <si>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</si>
  <si>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</si>
  <si>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</si>
  <si>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</si>
  <si>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</si>
  <si>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</si>
  <si>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</si>
  <si>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</si>
  <si>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</si>
  <si>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</si>
  <si>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</si>
  <si>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</si>
  <si>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</si>
  <si>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</si>
  <si>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</si>
  <si>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</si>
  <si>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</si>
  <si>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</si>
  <si>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</si>
  <si>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</si>
  <si>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</si>
  <si>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</si>
  <si>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</si>
  <si>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</si>
  <si>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</si>
  <si>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</si>
  <si>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</si>
  <si>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</si>
  <si>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</si>
  <si>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</si>
  <si>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</si>
  <si>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</si>
  <si>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</si>
  <si>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</si>
  <si>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</si>
  <si>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</si>
  <si>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</si>
  <si>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</si>
  <si>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</si>
  <si>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</si>
  <si>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</si>
  <si>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</si>
  <si>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</si>
  <si>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</si>
  <si>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</si>
  <si>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</si>
  <si>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</si>
  <si>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</si>
  <si>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</si>
  <si>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</si>
  <si>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</si>
  <si>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</si>
  <si>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</si>
  <si>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</si>
  <si>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</si>
  <si>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</si>
  <si>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</si>
  <si>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</si>
  <si>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</si>
  <si>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</si>
  <si>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</si>
  <si>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</si>
  <si>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</si>
  <si>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</si>
  <si>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</si>
  <si>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</si>
  <si>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</si>
  <si>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</si>
  <si>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</si>
  <si>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</si>
  <si>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</si>
  <si>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</si>
  <si>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</si>
  <si>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</si>
  <si>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</si>
  <si>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</si>
  <si>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</si>
  <si>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</si>
  <si>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</si>
  <si>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</si>
  <si>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</si>
  <si>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</si>
  <si>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</si>
  <si>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</si>
  <si>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</si>
  <si>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</si>
  <si>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</si>
  <si>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</si>
  <si>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</si>
  <si>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</si>
  <si>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</si>
  <si>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</si>
  <si>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</si>
  <si>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</si>
  <si>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</si>
  <si>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</si>
  <si>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</si>
  <si>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</si>
  <si>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</si>
  <si>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</si>
  <si>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</si>
  <si>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</si>
  <si>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</si>
  <si>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</si>
  <si>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</si>
  <si>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</si>
  <si>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</si>
  <si>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</si>
  <si>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</si>
  <si>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</si>
  <si>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</si>
  <si>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</si>
  <si>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</si>
  <si>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</si>
  <si>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</si>
  <si>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</si>
  <si>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</si>
  <si>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</si>
  <si>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</si>
  <si>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</si>
  <si>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</si>
  <si>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</si>
  <si>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</si>
  <si>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</si>
  <si>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</si>
  <si>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</si>
  <si>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</si>
  <si>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</si>
  <si>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</si>
  <si>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</si>
  <si>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</si>
  <si>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</si>
  <si>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</si>
  <si>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</si>
  <si>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</si>
  <si>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</si>
  <si>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</si>
  <si>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</si>
  <si>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</si>
  <si>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</si>
  <si>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</si>
  <si>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</si>
  <si>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</si>
  <si>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</si>
  <si>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</si>
  <si>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</si>
  <si>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</si>
  <si>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</si>
  <si>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</si>
  <si>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</si>
  <si>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</si>
  <si>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</si>
  <si>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</si>
  <si>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</si>
  <si>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</si>
  <si>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</si>
  <si>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</si>
  <si>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</si>
  <si>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</si>
  <si>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</si>
  <si>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</si>
  <si>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</si>
  <si>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</si>
  <si>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</si>
  <si>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</si>
  <si>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</si>
  <si>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</si>
  <si>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</si>
  <si>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</si>
  <si>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</si>
  <si>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</si>
  <si>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</si>
  <si>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</si>
  <si>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</si>
  <si>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</si>
  <si>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</si>
  <si>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</si>
  <si>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</si>
  <si>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</si>
  <si>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</si>
  <si>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</si>
  <si>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</si>
  <si>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</si>
  <si>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</si>
  <si>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</si>
  <si>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</si>
  <si>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</si>
  <si>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</si>
  <si>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</si>
  <si>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</si>
  <si>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</si>
  <si>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</si>
  <si>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</si>
  <si>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</si>
  <si>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</si>
  <si>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</si>
  <si>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</si>
  <si>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</si>
  <si>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</si>
  <si>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</si>
  <si>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</si>
  <si>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</si>
  <si>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</si>
  <si>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</si>
  <si>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</si>
  <si>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</si>
  <si>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</si>
  <si>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</si>
  <si>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</si>
  <si>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</si>
  <si>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</si>
  <si>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</si>
  <si>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</si>
  <si>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</si>
  <si>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</si>
  <si>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</si>
  <si>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</si>
  <si>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</si>
  <si>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</si>
  <si>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</si>
  <si>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</si>
  <si>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</si>
  <si>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</si>
  <si>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</si>
  <si>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</si>
  <si>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</si>
  <si>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</si>
  <si>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</si>
  <si>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</si>
  <si>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</si>
  <si>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</si>
  <si>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</si>
  <si>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</si>
  <si>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</si>
  <si>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</si>
  <si>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</si>
  <si>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</si>
  <si>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</si>
  <si>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</si>
  <si>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</si>
  <si>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</si>
  <si>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</si>
  <si>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</si>
  <si>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</si>
  <si>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</si>
  <si>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</si>
  <si>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</si>
  <si>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</si>
  <si>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</si>
  <si>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</si>
  <si>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</si>
  <si>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</si>
  <si>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</si>
  <si>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</si>
  <si>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</si>
  <si>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</si>
  <si>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</si>
  <si>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</si>
  <si>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</si>
  <si>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</si>
  <si>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</si>
  <si>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</si>
  <si>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</si>
  <si>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</si>
  <si>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</si>
  <si>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</si>
  <si>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</si>
  <si>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</si>
  <si>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</si>
  <si>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</si>
  <si>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</si>
  <si>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</si>
  <si>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</si>
  <si>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</si>
  <si>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</si>
  <si>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</si>
  <si>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</si>
  <si>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</si>
  <si>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</si>
  <si>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</si>
  <si>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</si>
  <si>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</si>
  <si>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</si>
  <si>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</si>
  <si>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</si>
  <si>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</si>
  <si>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</si>
  <si>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</si>
  <si>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</si>
  <si>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</si>
  <si>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</si>
  <si>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</si>
  <si>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</si>
  <si>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</si>
  <si>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</si>
  <si>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</si>
  <si>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</si>
  <si>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</si>
  <si>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</si>
  <si>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</si>
  <si>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</si>
  <si>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</si>
  <si>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</si>
  <si>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</si>
  <si>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</si>
  <si>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</si>
  <si>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</si>
  <si>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</si>
  <si>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</si>
  <si>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</si>
  <si>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</si>
  <si>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</si>
  <si>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</si>
  <si>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</si>
  <si>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</si>
  <si>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</si>
  <si>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</si>
  <si>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</si>
  <si>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</si>
  <si>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</si>
  <si>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</si>
  <si>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</si>
  <si>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</si>
  <si>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</si>
  <si>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</si>
  <si>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</si>
  <si>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</si>
  <si>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</si>
  <si>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</si>
  <si>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</si>
  <si>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</si>
  <si>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</si>
  <si>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</si>
  <si>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</si>
  <si>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</si>
  <si>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</si>
  <si>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</si>
  <si>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</si>
  <si>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</si>
  <si>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</si>
  <si>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</si>
  <si>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</si>
  <si>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</si>
  <si>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</si>
  <si>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</si>
  <si>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</si>
  <si>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</si>
  <si>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</si>
  <si>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</si>
  <si>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</si>
  <si>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</si>
  <si>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</si>
  <si>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</si>
  <si>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</si>
  <si>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</si>
  <si>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</si>
  <si>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</si>
  <si>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</si>
  <si>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</si>
  <si>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</si>
  <si>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</si>
  <si>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</si>
  <si>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</si>
  <si>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</si>
  <si>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</si>
  <si>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</si>
  <si>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</si>
  <si>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</si>
  <si>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</si>
  <si>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</si>
  <si>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</si>
  <si>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</si>
  <si>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</si>
  <si>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</si>
  <si>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</si>
  <si>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</si>
  <si>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</si>
  <si>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</si>
  <si>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</si>
  <si>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</si>
  <si>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</si>
  <si>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</si>
  <si>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</si>
  <si>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</si>
  <si>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</si>
  <si>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</si>
  <si>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</si>
  <si>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</si>
  <si>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</si>
  <si>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</si>
  <si>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</si>
  <si>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</si>
  <si>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</si>
  <si>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</si>
  <si>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</si>
  <si>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</si>
  <si>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</si>
  <si>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</si>
  <si>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</si>
  <si>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</si>
  <si>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</si>
  <si>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</si>
  <si>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</si>
  <si>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</si>
  <si>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</si>
  <si>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</si>
  <si>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</si>
  <si>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</si>
  <si>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</si>
  <si>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</si>
  <si>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</si>
  <si>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</si>
  <si>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</si>
  <si>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</si>
  <si>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</si>
  <si>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</si>
  <si>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</si>
  <si>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</si>
  <si>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</si>
  <si>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</si>
  <si>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</si>
  <si>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</si>
  <si>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</si>
  <si>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</si>
  <si>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</si>
  <si>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</si>
  <si>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</si>
  <si>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</si>
  <si>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</si>
  <si>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</si>
  <si>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</si>
  <si>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</si>
  <si>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</si>
  <si>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</si>
  <si>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</si>
  <si>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</si>
  <si>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</si>
  <si>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</si>
  <si>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</si>
  <si>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</si>
  <si>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</si>
  <si>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</si>
  <si>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</si>
  <si>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</si>
  <si>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</si>
  <si>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</si>
  <si>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</si>
  <si>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</si>
  <si>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</si>
  <si>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</si>
  <si>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</si>
  <si>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</si>
  <si>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</si>
  <si>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</si>
  <si>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</si>
  <si>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</si>
  <si>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</si>
  <si>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</si>
  <si>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</si>
  <si>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</si>
  <si>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</si>
  <si>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</si>
  <si>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</si>
  <si>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</si>
  <si>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</si>
  <si>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</si>
  <si>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</si>
  <si>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</si>
  <si>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</si>
  <si>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</si>
  <si>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</si>
  <si>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</si>
  <si>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</si>
  <si>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</si>
  <si>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</si>
  <si>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</si>
  <si>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</si>
  <si>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</si>
  <si>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</si>
  <si>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</si>
  <si>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</si>
  <si>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</si>
  <si>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</si>
  <si>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</si>
  <si>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</si>
  <si>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</si>
  <si>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</si>
  <si>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</si>
  <si>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</si>
  <si>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</si>
  <si>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</si>
  <si>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</si>
  <si>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</si>
  <si>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</si>
  <si>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</si>
  <si>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</si>
  <si>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</si>
  <si>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</si>
  <si>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</si>
  <si>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</si>
  <si>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</si>
  <si>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</si>
  <si>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</si>
  <si>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</si>
  <si>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</si>
  <si>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</si>
  <si>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</si>
  <si>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</si>
  <si>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</si>
  <si>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</si>
  <si>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</si>
  <si>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</si>
  <si>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</si>
  <si>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</si>
  <si>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</si>
  <si>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</si>
  <si>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</si>
  <si>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</si>
  <si>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</si>
  <si>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</si>
  <si>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</si>
  <si>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</si>
  <si>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</si>
  <si>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</si>
  <si>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</si>
  <si>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</si>
  <si>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</si>
  <si>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</si>
  <si>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</si>
  <si>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</si>
  <si>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</si>
  <si>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</si>
  <si>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</si>
  <si>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</si>
  <si>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</si>
  <si>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</si>
  <si>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</si>
  <si>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</si>
  <si>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</si>
  <si>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</si>
  <si>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</si>
  <si>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</si>
  <si>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</si>
  <si>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</si>
  <si>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</si>
  <si>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</si>
  <si>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</si>
  <si>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</si>
  <si>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</si>
  <si>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</si>
  <si>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</si>
  <si>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</si>
  <si>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</si>
  <si>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</si>
  <si>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</si>
  <si>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</si>
  <si>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</si>
  <si>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</si>
  <si>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</si>
  <si>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</si>
  <si>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</si>
  <si>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</si>
  <si>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</si>
  <si>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</si>
  <si>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</si>
  <si>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</si>
  <si>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</si>
  <si>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</si>
  <si>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</si>
  <si>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</si>
  <si>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</si>
  <si>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</si>
  <si>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</si>
  <si>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</si>
  <si>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</si>
  <si>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</si>
  <si>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</si>
  <si>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</si>
  <si>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</si>
  <si>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</si>
  <si>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</si>
  <si>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</si>
  <si>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</si>
  <si>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</si>
  <si>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</si>
  <si>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</si>
  <si>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</si>
  <si>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</si>
  <si>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</si>
  <si>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</si>
  <si>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</si>
  <si>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</si>
  <si>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</si>
  <si>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</si>
  <si>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</si>
  <si>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</si>
  <si>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</si>
  <si>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</si>
  <si>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</si>
  <si>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</si>
  <si>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</si>
  <si>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</si>
  <si>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</si>
  <si>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</si>
  <si>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</si>
  <si>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</si>
  <si>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</si>
  <si>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</si>
  <si>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</si>
  <si>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</si>
  <si>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</si>
  <si>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</si>
  <si>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</si>
  <si>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</si>
  <si>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</si>
  <si>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</si>
  <si>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</si>
  <si>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</si>
  <si>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</si>
  <si>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</si>
  <si>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</si>
  <si>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</si>
  <si>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</si>
  <si>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</si>
  <si>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</si>
  <si>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</si>
  <si>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</si>
  <si>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</si>
  <si>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</si>
  <si>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</si>
  <si>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</si>
  <si>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</si>
  <si>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</si>
  <si>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</si>
  <si>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</si>
  <si>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</si>
  <si>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</si>
  <si>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</si>
  <si>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</si>
  <si>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</si>
  <si>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</si>
  <si>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</si>
  <si>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</si>
  <si>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</si>
  <si>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</si>
  <si>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</si>
  <si>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</si>
  <si>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</si>
  <si>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</si>
  <si>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</si>
  <si>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</si>
  <si>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</si>
  <si>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</si>
  <si>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</si>
  <si>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</si>
  <si>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</si>
  <si>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</si>
  <si>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</si>
  <si>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</si>
  <si>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</si>
  <si>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</si>
  <si>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</si>
  <si>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</si>
  <si>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</si>
  <si>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</si>
  <si>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</si>
  <si>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</si>
  <si>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</si>
  <si>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</si>
  <si>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</si>
  <si>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</si>
  <si>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</si>
  <si>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</si>
  <si>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</si>
  <si>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</si>
  <si>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</si>
  <si>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</si>
  <si>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</si>
  <si>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</si>
  <si>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</si>
  <si>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</si>
  <si>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</si>
  <si>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</si>
  <si>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</si>
  <si>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</si>
  <si>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</si>
  <si>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</si>
  <si>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</si>
  <si>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</si>
  <si>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</si>
  <si>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</si>
  <si>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</si>
  <si>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</si>
  <si>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</si>
  <si>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</si>
  <si>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</si>
  <si>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</si>
  <si>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</si>
  <si>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</si>
  <si>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</si>
  <si>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</si>
  <si>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</si>
  <si>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</si>
  <si>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</si>
  <si>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</si>
  <si>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</si>
  <si>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</si>
  <si>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</si>
  <si>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</si>
  <si>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</si>
  <si>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</si>
  <si>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</si>
  <si>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</si>
  <si>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</si>
  <si>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</si>
  <si>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</si>
  <si>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</si>
  <si>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</si>
  <si>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</si>
  <si>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</si>
  <si>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</si>
  <si>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</si>
  <si>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</si>
  <si>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</si>
  <si>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</si>
  <si>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</si>
  <si>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</si>
  <si>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</si>
  <si>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</si>
  <si>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</si>
  <si>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</si>
  <si>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</si>
  <si>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</si>
  <si>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</si>
  <si>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</si>
  <si>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</si>
  <si>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</si>
  <si>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</si>
  <si>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</si>
  <si>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</si>
  <si>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</si>
  <si>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</si>
  <si>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</si>
  <si>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</si>
  <si>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</si>
  <si>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</si>
  <si>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</si>
  <si>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</si>
  <si>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</si>
  <si>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</si>
  <si>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</si>
  <si>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</si>
  <si>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</si>
  <si>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</si>
  <si>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</si>
  <si>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</si>
  <si>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</si>
  <si>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</si>
  <si>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</si>
  <si>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</si>
  <si>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</si>
  <si>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</si>
  <si>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</si>
  <si>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</si>
  <si>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</si>
  <si>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</si>
  <si>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</si>
  <si>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</si>
  <si>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</si>
  <si>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</si>
  <si>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</si>
  <si>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</si>
  <si>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</si>
  <si>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</si>
  <si>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</si>
  <si>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</si>
  <si>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</si>
  <si>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</si>
  <si>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</si>
  <si>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</si>
  <si>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</si>
  <si>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</si>
  <si>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</si>
  <si>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</si>
  <si>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</si>
  <si>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</si>
  <si>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</si>
  <si>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</si>
  <si>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</si>
  <si>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</si>
  <si>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</si>
  <si>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</si>
  <si>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</si>
  <si>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</si>
  <si>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</si>
  <si>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</si>
  <si>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</si>
  <si>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</si>
  <si>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</si>
  <si>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</si>
  <si>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</si>
  <si>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</si>
  <si>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</si>
  <si>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</si>
  <si>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</si>
  <si>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</si>
  <si>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</si>
  <si>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</si>
  <si>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</si>
  <si>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</si>
  <si>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</si>
  <si>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</si>
  <si>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</si>
  <si>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</si>
  <si>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</si>
  <si>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</si>
  <si>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</si>
  <si>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</si>
  <si>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</si>
  <si>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</si>
  <si>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</si>
  <si>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</si>
  <si>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</si>
  <si>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</si>
  <si>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</si>
  <si>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</si>
  <si>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</si>
  <si>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</si>
  <si>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</si>
  <si>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</si>
  <si>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</si>
  <si>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</si>
  <si>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</si>
  <si>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</si>
  <si>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</si>
  <si>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</si>
  <si>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</si>
  <si>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</si>
  <si>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</si>
  <si>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</si>
  <si>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</si>
  <si>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</si>
  <si>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</si>
  <si>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</si>
  <si>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</si>
  <si>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</si>
  <si>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</si>
  <si>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</si>
  <si>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</si>
  <si>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</si>
  <si>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</si>
  <si>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</si>
  <si>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</si>
  <si>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</si>
  <si>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</si>
  <si>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</si>
  <si>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</si>
  <si>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</si>
  <si>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</si>
  <si>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</si>
  <si>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</si>
  <si>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</si>
  <si>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</si>
  <si>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</si>
  <si>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</si>
  <si>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</si>
  <si>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</si>
  <si>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</si>
  <si>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</si>
  <si>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</si>
  <si>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</si>
  <si>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</si>
  <si>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</si>
  <si>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</si>
  <si>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</si>
  <si>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</si>
  <si>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</si>
  <si>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</si>
  <si>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</si>
  <si>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</si>
  <si>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</si>
  <si>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</si>
  <si>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</si>
  <si>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</si>
  <si>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</si>
  <si>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</si>
  <si>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</si>
  <si>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</si>
  <si>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</si>
  <si>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</si>
  <si>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</si>
  <si>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</si>
  <si>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</si>
  <si>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</si>
  <si>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</si>
  <si>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</si>
  <si>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</si>
  <si>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</si>
  <si>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</si>
  <si>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</si>
  <si>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</si>
  <si>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</si>
  <si>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</si>
  <si>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</si>
  <si>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</si>
  <si>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</si>
  <si>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</si>
  <si>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</si>
  <si>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</si>
  <si>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</si>
  <si>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</si>
  <si>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</si>
  <si>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</si>
  <si>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</si>
  <si>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</si>
  <si>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</si>
  <si>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</si>
  <si>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</si>
  <si>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</si>
  <si>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</si>
  <si>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</si>
  <si>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</si>
  <si>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</si>
  <si>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</si>
  <si>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</si>
  <si>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</si>
  <si>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</si>
  <si>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</si>
  <si>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</si>
  <si>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</si>
  <si>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</si>
  <si>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</si>
  <si>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</si>
  <si>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</si>
  <si>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</si>
  <si>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</si>
  <si>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</si>
  <si>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</si>
  <si>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</si>
  <si>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</si>
  <si>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</si>
  <si>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</si>
  <si>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</si>
  <si>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</si>
  <si>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</si>
  <si>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</si>
  <si>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</si>
  <si>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</si>
  <si>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</si>
  <si>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</si>
  <si>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</si>
  <si>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</si>
  <si>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</si>
  <si>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</si>
  <si>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</si>
  <si>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</si>
  <si>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</si>
  <si>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</si>
  <si>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</si>
  <si>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</si>
  <si>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</si>
  <si>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</si>
  <si>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</si>
  <si>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</si>
  <si>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</si>
  <si>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</si>
  <si>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</si>
  <si>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</si>
  <si>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</si>
  <si>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</si>
  <si>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</si>
  <si>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</si>
  <si>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</si>
  <si>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</si>
  <si>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</si>
  <si>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</si>
  <si>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</si>
  <si>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</si>
  <si>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</si>
  <si>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</si>
  <si>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</si>
  <si>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</si>
  <si>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</si>
  <si>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</si>
  <si>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</si>
  <si>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</si>
  <si>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</si>
  <si>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</si>
  <si>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</si>
  <si>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</si>
  <si>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</si>
  <si>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</si>
  <si>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</si>
  <si>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</si>
  <si>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</si>
  <si>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</si>
  <si>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</si>
  <si>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</si>
  <si>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</si>
  <si>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</si>
  <si>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</si>
  <si>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</si>
  <si>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</si>
  <si>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</si>
  <si>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</si>
  <si>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</si>
  <si>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</si>
  <si>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</si>
  <si>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</si>
  <si>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</si>
  <si>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</si>
  <si>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</si>
  <si>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</si>
  <si>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</si>
  <si>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</si>
  <si>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</si>
  <si>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</si>
  <si>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</si>
  <si>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</si>
  <si>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</si>
  <si>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</si>
  <si>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</si>
  <si>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</si>
  <si>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</si>
  <si>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</si>
  <si>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</si>
  <si>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</si>
  <si>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</si>
  <si>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</si>
  <si>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</si>
  <si>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</si>
  <si>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</si>
  <si>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</si>
  <si>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</si>
  <si>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</si>
  <si>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</si>
  <si>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</si>
  <si>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</si>
  <si>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</si>
  <si>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</si>
  <si>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</si>
  <si>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</si>
  <si>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</si>
  <si>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</si>
  <si>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</si>
  <si>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</si>
  <si>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</si>
  <si>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</si>
  <si>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</si>
  <si>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</si>
  <si>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</si>
  <si>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</si>
  <si>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</si>
  <si>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</si>
  <si>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</si>
  <si>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</si>
  <si>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</si>
  <si>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</si>
  <si>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</si>
  <si>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</si>
  <si>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</si>
  <si>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</si>
  <si>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</si>
  <si>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</si>
  <si>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</si>
  <si>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</si>
  <si>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</si>
  <si>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</si>
  <si>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</si>
  <si>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</si>
  <si>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</si>
  <si>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</si>
  <si>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</si>
  <si>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</si>
  <si>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</si>
  <si>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</si>
  <si>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</si>
  <si>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</si>
  <si>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</si>
  <si>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</si>
  <si>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</si>
  <si>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</si>
  <si>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</si>
  <si>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</si>
  <si>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</si>
  <si>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</si>
  <si>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</si>
  <si>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</si>
  <si>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</si>
  <si>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</si>
  <si>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</si>
  <si>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</si>
  <si>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</si>
  <si>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</si>
  <si>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</si>
  <si>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</si>
  <si>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</si>
  <si>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</si>
  <si>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</si>
  <si>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</si>
  <si>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</si>
  <si>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</si>
  <si>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</si>
  <si>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</si>
  <si>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</si>
  <si>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</si>
  <si>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</si>
  <si>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</si>
  <si>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</si>
  <si>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</si>
  <si>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</si>
  <si>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</si>
  <si>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</si>
  <si>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</si>
  <si>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</si>
  <si>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</si>
  <si>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</si>
  <si>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</si>
  <si>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</si>
  <si>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</si>
  <si>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</si>
  <si>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</si>
  <si>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</si>
  <si>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</si>
  <si>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</si>
  <si>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</si>
  <si>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</si>
  <si>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</si>
  <si>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</si>
  <si>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</si>
  <si>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</si>
  <si>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</si>
  <si>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</si>
  <si>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</si>
  <si>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</si>
  <si>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</si>
  <si>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</si>
  <si>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</si>
  <si>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</si>
  <si>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</si>
  <si>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</si>
  <si>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</si>
  <si>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</si>
  <si>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</si>
  <si>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</si>
  <si>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</si>
  <si>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</si>
  <si>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</si>
  <si>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</si>
  <si>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</si>
  <si>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</si>
  <si>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</si>
  <si>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</si>
  <si>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</si>
  <si>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</si>
  <si>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</si>
  <si>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</si>
  <si>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</si>
  <si>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</si>
  <si>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</si>
  <si>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</si>
  <si>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</si>
  <si>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</si>
  <si>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</si>
  <si>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</si>
  <si>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</si>
  <si>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</si>
  <si>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</si>
  <si>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</si>
  <si>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</si>
  <si>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</si>
  <si>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</si>
  <si>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</si>
  <si>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</si>
  <si>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</si>
  <si>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</si>
  <si>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</si>
  <si>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</si>
  <si>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</si>
  <si>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</si>
  <si>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</si>
  <si>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</si>
  <si>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</si>
  <si>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</si>
  <si>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</si>
  <si>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</si>
  <si>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</si>
  <si>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</si>
  <si>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</si>
  <si>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</si>
  <si>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</si>
  <si>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</si>
  <si>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</si>
  <si>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</si>
  <si>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</si>
  <si>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</si>
  <si>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</si>
  <si>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</si>
  <si>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</si>
  <si>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</si>
  <si>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</si>
  <si>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</si>
  <si>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</si>
  <si>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</si>
  <si>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</si>
  <si>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</si>
  <si>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</si>
  <si>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</si>
  <si>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</si>
  <si>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</si>
  <si>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</si>
  <si>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</si>
  <si>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</si>
  <si>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</si>
  <si>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</si>
  <si>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</si>
  <si>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</si>
  <si>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</si>
  <si>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</si>
  <si>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</si>
  <si>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</si>
  <si>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</si>
  <si>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</si>
  <si>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</si>
  <si>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</si>
  <si>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</si>
  <si>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</si>
  <si>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</si>
  <si>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</si>
  <si>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</si>
  <si>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</si>
  <si>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</si>
  <si>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</si>
  <si>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</si>
  <si>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</si>
  <si>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</si>
  <si>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</si>
  <si>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</si>
  <si>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</si>
  <si>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</si>
  <si>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</si>
  <si>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</si>
  <si>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</si>
  <si>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</si>
  <si>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</si>
  <si>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</si>
  <si>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</si>
  <si>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</si>
  <si>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</si>
  <si>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</si>
  <si>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</si>
  <si>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</si>
  <si>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</si>
  <si>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</si>
  <si>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</si>
  <si>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</si>
  <si>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</si>
  <si>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</si>
  <si>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</si>
  <si>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</si>
  <si>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</si>
  <si>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</si>
  <si>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</si>
  <si>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</si>
  <si>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</si>
  <si>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</si>
  <si>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</si>
  <si>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</si>
  <si>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</si>
  <si>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</si>
  <si>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</si>
  <si>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</si>
  <si>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</si>
  <si>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</si>
  <si>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</si>
  <si>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</si>
  <si>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</si>
  <si>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</si>
  <si>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</si>
  <si>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</si>
  <si>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</si>
  <si>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</si>
  <si>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</si>
  <si>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</si>
  <si>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</si>
  <si>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</si>
  <si>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</si>
  <si>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</si>
  <si>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</si>
  <si>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</si>
  <si>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</si>
  <si>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</si>
  <si>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</si>
  <si>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</si>
  <si>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</si>
  <si>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</si>
  <si>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</si>
  <si>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</si>
  <si>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</si>
  <si>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</si>
  <si>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</si>
  <si>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</si>
  <si>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</si>
  <si>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</si>
  <si>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</si>
  <si>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</si>
  <si>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</si>
  <si>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</si>
  <si>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</si>
  <si>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</si>
  <si>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</si>
  <si>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</si>
  <si>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</si>
  <si>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</si>
  <si>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</si>
  <si>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</si>
  <si>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</si>
  <si>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</si>
  <si>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</si>
  <si>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</si>
  <si>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</si>
  <si>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</si>
  <si>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</si>
  <si>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</si>
  <si>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</si>
  <si>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</si>
  <si>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</si>
  <si>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</si>
  <si>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</si>
  <si>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</si>
  <si>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</si>
  <si>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</si>
  <si>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</si>
  <si>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</si>
  <si>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</si>
  <si>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</si>
  <si>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</si>
  <si>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</si>
  <si>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</si>
  <si>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</si>
  <si>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</si>
  <si>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</si>
  <si>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</si>
  <si>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</si>
  <si>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</si>
  <si>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</si>
  <si>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</si>
  <si>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</si>
  <si>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</si>
  <si>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</si>
  <si>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</si>
  <si>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</si>
  <si>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</si>
  <si>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</si>
  <si>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</si>
  <si>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</si>
  <si>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</si>
  <si>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</si>
  <si>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</si>
  <si>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</si>
  <si>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</si>
  <si>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</si>
  <si>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</si>
  <si>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</si>
  <si>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</si>
  <si>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</si>
  <si>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</si>
  <si>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</si>
  <si>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</si>
  <si>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</si>
  <si>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</si>
  <si>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</si>
  <si>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</si>
  <si>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</si>
  <si>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</si>
  <si>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</si>
  <si>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</si>
  <si>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</si>
  <si>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</si>
  <si>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</si>
  <si>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</si>
  <si>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</si>
  <si>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</si>
  <si>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</si>
  <si>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</si>
  <si>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</si>
  <si>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</si>
  <si>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</si>
  <si>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</si>
  <si>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</si>
  <si>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</si>
  <si>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</si>
  <si>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</si>
  <si>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</si>
  <si>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</si>
  <si>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</si>
  <si>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</si>
  <si>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</si>
  <si>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</si>
  <si>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</si>
  <si>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</si>
  <si>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</si>
  <si>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</si>
  <si>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</si>
  <si>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</si>
  <si>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</si>
  <si>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</si>
  <si>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</si>
  <si>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</si>
  <si>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</si>
  <si>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</si>
  <si>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</si>
  <si>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</si>
  <si>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</si>
  <si>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</si>
  <si>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</si>
  <si>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</si>
  <si>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</si>
  <si>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</si>
  <si>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</si>
  <si>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</si>
  <si>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</si>
  <si>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</si>
  <si>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</si>
  <si>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</si>
  <si>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</si>
  <si>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</si>
  <si>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</si>
  <si>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</si>
  <si>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</si>
  <si>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</si>
  <si>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</si>
  <si>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</si>
  <si>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</si>
  <si>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</si>
  <si>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</si>
  <si>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</si>
  <si>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</si>
  <si>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</si>
  <si>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</si>
  <si>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</si>
  <si>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</si>
  <si>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</si>
  <si>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</si>
  <si>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</si>
  <si>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</si>
  <si>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</si>
  <si>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</si>
  <si>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</si>
  <si>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</si>
  <si>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</si>
  <si>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</si>
  <si>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</si>
  <si>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</si>
  <si>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</si>
  <si>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</si>
  <si>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</si>
  <si>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</si>
  <si>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</si>
  <si>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</si>
  <si>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</si>
  <si>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</si>
  <si>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</si>
  <si>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</si>
  <si>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</si>
  <si>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</si>
  <si>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</si>
  <si>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</si>
  <si>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</si>
  <si>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</si>
  <si>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</si>
  <si>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</si>
  <si>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</si>
  <si>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</si>
  <si>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</si>
  <si>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</si>
  <si>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</si>
  <si>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</si>
  <si>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</si>
  <si>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</si>
  <si>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</si>
  <si>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</si>
  <si>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</si>
  <si>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</si>
  <si>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</si>
  <si>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</si>
  <si>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</si>
  <si>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</si>
  <si>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</si>
  <si>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</si>
  <si>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</si>
  <si>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</si>
  <si>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</si>
  <si>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</si>
  <si>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</si>
  <si>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</si>
  <si>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</si>
  <si>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</si>
  <si>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</si>
  <si>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</si>
  <si>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</si>
  <si>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</si>
  <si>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</si>
  <si>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</si>
  <si>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</si>
  <si>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</si>
  <si>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</si>
  <si>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</si>
  <si>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</si>
  <si>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</si>
  <si>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</si>
  <si>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</si>
  <si>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</si>
  <si>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</si>
  <si>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</si>
  <si>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</si>
  <si>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</si>
  <si>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</si>
  <si>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</si>
  <si>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</si>
  <si>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</si>
  <si>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</si>
  <si>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</si>
  <si>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</si>
  <si>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</si>
  <si>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</si>
  <si>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</si>
  <si>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</si>
  <si>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</si>
  <si>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</si>
  <si>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</si>
  <si>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</si>
  <si>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</si>
  <si>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</si>
  <si>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</si>
  <si>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</si>
  <si>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</si>
  <si>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</si>
  <si>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</si>
  <si>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</si>
  <si>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</si>
  <si>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</si>
  <si>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</si>
  <si>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</si>
  <si>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</si>
  <si>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</si>
  <si>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</si>
  <si>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</si>
  <si>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</si>
  <si>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</si>
  <si>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</si>
  <si>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</si>
  <si>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</si>
  <si>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</si>
  <si>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</si>
  <si>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</si>
  <si>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</si>
  <si>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</si>
  <si>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</si>
  <si>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</si>
  <si>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</si>
  <si>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</si>
  <si>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</si>
  <si>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</si>
  <si>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</si>
  <si>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</si>
  <si>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</si>
  <si>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</si>
  <si>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</si>
  <si>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</si>
  <si>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</si>
  <si>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</si>
  <si>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</si>
  <si>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</si>
  <si>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</si>
  <si>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</si>
  <si>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</si>
  <si>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</si>
  <si>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</si>
  <si>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</si>
  <si>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</si>
  <si>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</si>
  <si>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</si>
  <si>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</si>
  <si>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</si>
  <si>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</si>
  <si>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</si>
  <si>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</si>
  <si>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</si>
  <si>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</si>
  <si>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</si>
  <si>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</si>
  <si>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</si>
  <si>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</si>
  <si>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</si>
  <si>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</si>
  <si>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</si>
  <si>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</si>
  <si>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</si>
  <si>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</si>
  <si>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</si>
  <si>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</si>
  <si>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</si>
  <si>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</si>
  <si>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</si>
  <si>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</si>
  <si>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</si>
  <si>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</si>
  <si>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</si>
  <si>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</si>
  <si>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</si>
  <si>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</si>
  <si>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</si>
  <si>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</si>
  <si>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</si>
  <si>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</si>
  <si>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</si>
  <si>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</si>
  <si>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</si>
  <si>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</si>
  <si>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</si>
  <si>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</si>
  <si>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</si>
  <si>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</si>
  <si>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</si>
  <si>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</si>
  <si>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</si>
  <si>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</si>
  <si>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</si>
  <si>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</si>
  <si>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</si>
  <si>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</si>
  <si>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</si>
  <si>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</si>
  <si>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</si>
  <si>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</si>
  <si>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</si>
  <si>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</si>
  <si>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</si>
  <si>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</si>
  <si>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</si>
  <si>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</si>
  <si>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</si>
  <si>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</si>
  <si>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</si>
  <si>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</si>
  <si>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</si>
  <si>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</si>
  <si>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</si>
  <si>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</si>
  <si>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</si>
  <si>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</si>
  <si>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</si>
  <si>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</si>
  <si>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</si>
  <si>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</si>
  <si>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</si>
  <si>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</si>
  <si>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</si>
  <si>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</si>
  <si>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</si>
  <si>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</si>
  <si>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</si>
  <si>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</si>
  <si>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</si>
  <si>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</si>
  <si>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</si>
  <si>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</si>
  <si>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</si>
  <si>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</si>
  <si>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</si>
  <si>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</si>
  <si>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</si>
  <si>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</si>
  <si>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</si>
  <si>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</si>
  <si>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</si>
  <si>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</si>
  <si>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</si>
  <si>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</si>
  <si>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</si>
  <si>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</si>
  <si>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</si>
  <si>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</si>
  <si>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</si>
  <si>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</si>
  <si>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</si>
  <si>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</si>
  <si>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</si>
  <si>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</si>
  <si>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</si>
  <si>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</si>
  <si>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</si>
  <si>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</si>
  <si>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</si>
  <si>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</si>
  <si>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</si>
  <si>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</si>
  <si>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</si>
  <si>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</si>
  <si>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</si>
  <si>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</si>
  <si>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</si>
  <si>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</si>
  <si>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</si>
  <si>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</si>
  <si>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</si>
  <si>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</si>
  <si>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</si>
  <si>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</si>
  <si>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</si>
  <si>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</si>
  <si>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</si>
  <si>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</si>
  <si>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</si>
  <si>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</si>
  <si>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</si>
  <si>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</si>
  <si>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</si>
  <si>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</si>
  <si>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</si>
  <si>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</si>
  <si>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</si>
  <si>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</si>
  <si>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</si>
  <si>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</si>
  <si>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</si>
  <si>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</si>
  <si>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</si>
  <si>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</si>
  <si>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</si>
  <si>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</si>
  <si>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</si>
  <si>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</si>
  <si>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</si>
  <si>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</si>
  <si>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</si>
  <si>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</si>
  <si>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</si>
  <si>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</si>
  <si>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</si>
  <si>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</si>
  <si>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</si>
  <si>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</si>
  <si>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</si>
  <si>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</si>
  <si>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</si>
  <si>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</si>
  <si>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</si>
  <si>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</si>
  <si>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</si>
  <si>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</si>
  <si>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</si>
  <si>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</si>
  <si>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</si>
  <si>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</si>
  <si>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</si>
  <si>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</si>
  <si>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</si>
  <si>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</si>
  <si>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</si>
  <si>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</si>
  <si>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</si>
  <si>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</si>
  <si>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</si>
  <si>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</si>
  <si>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</si>
  <si>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</si>
  <si>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</si>
  <si>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</si>
  <si>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</si>
  <si>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</si>
  <si>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</si>
  <si>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</si>
  <si>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</si>
  <si>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</si>
  <si>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</si>
  <si>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</si>
  <si>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</si>
  <si>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</si>
  <si>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</si>
  <si>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</si>
  <si>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</si>
  <si>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</si>
  <si>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</si>
  <si>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</si>
  <si>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</si>
  <si>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</si>
  <si>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</si>
  <si>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</si>
  <si>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</si>
  <si>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</si>
  <si>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</si>
  <si>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</si>
  <si>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</si>
  <si>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</si>
  <si>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</si>
  <si>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</si>
  <si>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</si>
  <si>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</si>
  <si>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</si>
  <si>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</si>
  <si>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</si>
  <si>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</si>
  <si>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</si>
  <si>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</si>
  <si>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</si>
  <si>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</si>
  <si>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</si>
  <si>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</si>
  <si>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</si>
  <si>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</si>
  <si>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</si>
  <si>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</si>
  <si>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</si>
  <si>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</si>
  <si>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</si>
  <si>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</si>
  <si>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</si>
  <si>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</si>
  <si>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</si>
  <si>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</si>
  <si>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</si>
  <si>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</si>
  <si>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</si>
  <si>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</si>
  <si>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</si>
  <si>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</si>
  <si>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</si>
  <si>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</si>
  <si>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</si>
  <si>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</si>
  <si>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</si>
  <si>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</si>
  <si>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</si>
  <si>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</si>
  <si>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</si>
  <si>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</si>
  <si>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</si>
  <si>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</si>
  <si>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</si>
  <si>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</si>
  <si>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</si>
  <si>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</si>
  <si>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</si>
  <si>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</si>
  <si>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</si>
  <si>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</si>
  <si>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</si>
  <si>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</si>
  <si>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</si>
  <si>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</si>
  <si>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</si>
  <si>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</si>
  <si>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</si>
  <si>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</si>
  <si>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</si>
  <si>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</si>
  <si>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</si>
  <si>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</si>
  <si>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</si>
  <si>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</si>
  <si>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</si>
  <si>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</si>
  <si>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</si>
  <si>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</si>
  <si>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</si>
  <si>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</si>
  <si>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</si>
  <si>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</si>
  <si>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</si>
  <si>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</si>
  <si>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</si>
  <si>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</si>
  <si>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</si>
  <si>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</si>
  <si>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</si>
  <si>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</si>
  <si>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</si>
  <si>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</si>
  <si>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</si>
  <si>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</si>
  <si>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</si>
  <si>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</si>
  <si>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</si>
  <si>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</si>
  <si>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</si>
  <si>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</si>
  <si>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</si>
  <si>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</si>
  <si>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</si>
  <si>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</si>
  <si>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</si>
  <si>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</si>
  <si>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</si>
  <si>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</si>
  <si>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</si>
  <si>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</si>
  <si>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</si>
  <si>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</si>
  <si>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</si>
  <si>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</si>
  <si>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</si>
  <si>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</si>
  <si>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</si>
  <si>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</si>
  <si>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</si>
  <si>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</si>
  <si>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</si>
  <si>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</si>
  <si>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</si>
  <si>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</si>
  <si>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</si>
  <si>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</si>
  <si>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</si>
  <si>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</si>
  <si>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</si>
  <si>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</si>
  <si>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</si>
  <si>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</si>
  <si>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</si>
  <si>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</si>
  <si>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</si>
  <si>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</si>
  <si>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</si>
  <si>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</si>
  <si>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</si>
  <si>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</si>
  <si>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</si>
  <si>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</si>
  <si>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</si>
  <si>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</si>
  <si>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</si>
  <si>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</si>
  <si>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</si>
  <si>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</si>
  <si>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</si>
  <si>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</si>
  <si>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</si>
  <si>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</si>
  <si>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</si>
  <si>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</si>
  <si>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</si>
  <si>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</si>
  <si>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</si>
  <si>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</si>
  <si>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</si>
  <si>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</si>
  <si>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</si>
  <si>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</si>
  <si>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</si>
  <si>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</si>
  <si>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</si>
  <si>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</si>
  <si>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</si>
  <si>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</si>
  <si>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</si>
  <si>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</si>
  <si>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</si>
  <si>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</si>
  <si>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</si>
  <si>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</si>
  <si>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</si>
  <si>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</si>
  <si>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</si>
  <si>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</si>
  <si>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</si>
  <si>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</si>
  <si>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</si>
  <si>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</si>
  <si>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</si>
  <si>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</si>
  <si>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</si>
  <si>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</si>
  <si>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</si>
  <si>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</si>
  <si>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</si>
  <si>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</si>
  <si>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</si>
  <si>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</si>
  <si>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</si>
  <si>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</si>
  <si>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</si>
  <si>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</si>
  <si>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</si>
  <si>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</si>
  <si>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</si>
  <si>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</si>
  <si>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</si>
  <si>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</si>
  <si>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</si>
  <si>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</si>
  <si>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</si>
  <si>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</si>
  <si>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</si>
  <si>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</si>
  <si>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</si>
  <si>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</si>
  <si>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</si>
  <si>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</si>
  <si>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</si>
  <si>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</si>
  <si>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</si>
  <si>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</si>
  <si>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</si>
  <si>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</si>
  <si>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</si>
  <si>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</si>
  <si>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</si>
  <si>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</si>
  <si>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</si>
  <si>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</si>
  <si>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</si>
  <si>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</si>
  <si>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</si>
  <si>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</si>
  <si>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</si>
  <si>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</si>
  <si>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</si>
  <si>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</si>
  <si>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</si>
  <si>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</si>
  <si>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</si>
  <si>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</si>
  <si>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</si>
  <si>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</si>
  <si>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</si>
  <si>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</si>
  <si>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</si>
  <si>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</si>
  <si>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</si>
  <si>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</si>
  <si>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</si>
  <si>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</si>
  <si>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</si>
  <si>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</si>
  <si>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</si>
  <si>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</si>
  <si>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</si>
  <si>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</si>
  <si>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</si>
  <si>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</si>
  <si>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</si>
  <si>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</si>
  <si>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</si>
  <si>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</si>
  <si>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</si>
  <si>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</si>
  <si>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</si>
  <si>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</si>
  <si>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</si>
  <si>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</si>
  <si>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</si>
  <si>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</si>
  <si>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</si>
  <si>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</si>
  <si>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</si>
  <si>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</si>
  <si>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</si>
  <si>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</si>
  <si>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</si>
  <si>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</si>
  <si>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</si>
  <si>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</si>
  <si>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</si>
  <si>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</si>
  <si>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</si>
  <si>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</si>
  <si>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</si>
  <si>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</si>
  <si>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</si>
  <si>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</si>
  <si>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</si>
  <si>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</si>
  <si>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</si>
  <si>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</si>
  <si>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</si>
  <si>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</si>
  <si>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</si>
  <si>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</si>
  <si>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</si>
  <si>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</si>
  <si>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</si>
  <si>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</si>
  <si>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</si>
  <si>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</si>
  <si>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</si>
  <si>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</si>
  <si>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</si>
  <si>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</si>
  <si>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</si>
  <si>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</si>
  <si>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</si>
  <si>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</si>
  <si>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</si>
  <si>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</si>
  <si>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</si>
  <si>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</si>
  <si>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</si>
  <si>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</si>
  <si>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</si>
  <si>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</si>
  <si>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</si>
  <si>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</si>
  <si>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</si>
  <si>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</si>
  <si>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</si>
  <si>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</si>
  <si>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</si>
  <si>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</si>
  <si>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</si>
  <si>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</si>
  <si>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</si>
  <si>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</si>
  <si>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</si>
  <si>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</si>
  <si>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</si>
  <si>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</si>
  <si>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</si>
  <si>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</si>
  <si>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</si>
  <si>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</si>
  <si>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</si>
  <si>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</si>
  <si>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</si>
  <si>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</si>
  <si>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</si>
  <si>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</si>
  <si>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</si>
  <si>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</si>
  <si>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</si>
  <si>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</si>
  <si>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</si>
  <si>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</si>
  <si>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</si>
  <si>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</si>
  <si>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</si>
  <si>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</si>
  <si>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</si>
  <si>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</si>
  <si>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</si>
  <si>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</si>
  <si>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</si>
  <si>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</si>
  <si>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</si>
  <si>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</si>
  <si>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</si>
  <si>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</si>
  <si>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</si>
  <si>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</si>
  <si>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</si>
  <si>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</si>
  <si>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</si>
  <si>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</si>
  <si>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</si>
  <si>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</si>
  <si>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</si>
  <si>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</si>
  <si>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</si>
  <si>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</si>
  <si>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</si>
  <si>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</si>
  <si>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</si>
  <si>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</si>
  <si>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</si>
  <si>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</si>
  <si>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</si>
  <si>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</si>
  <si>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</si>
  <si>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</si>
  <si>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</si>
  <si>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</si>
  <si>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</si>
  <si>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</si>
  <si>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</si>
  <si>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</si>
  <si>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</si>
  <si>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</si>
  <si>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</si>
  <si>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</si>
  <si>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</si>
  <si>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</si>
  <si>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</si>
  <si>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</si>
  <si>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</si>
  <si>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</si>
  <si>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</si>
  <si>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</si>
  <si>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</si>
  <si>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</si>
  <si>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</si>
  <si>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</si>
  <si>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</si>
  <si>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</si>
  <si>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</si>
  <si>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</si>
  <si>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</si>
  <si>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</si>
  <si>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</si>
  <si>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</si>
  <si>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</si>
  <si>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</si>
  <si>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</si>
  <si>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</si>
  <si>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</si>
  <si>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</si>
  <si>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</si>
  <si>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</si>
  <si>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</si>
  <si>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</si>
  <si>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</si>
  <si>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</si>
  <si>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</si>
  <si>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</si>
  <si>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</si>
  <si>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</si>
  <si>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</si>
  <si>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</si>
  <si>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</si>
  <si>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</si>
  <si>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</si>
  <si>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</si>
  <si>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</si>
  <si>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</si>
  <si>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</si>
  <si>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</si>
  <si>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</si>
  <si>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</si>
  <si>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</si>
  <si>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</si>
  <si>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</si>
  <si>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</si>
  <si>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</si>
  <si>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</si>
  <si>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</si>
  <si>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</si>
  <si>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</si>
  <si>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</si>
  <si>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</si>
  <si>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</si>
  <si>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</si>
  <si>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</si>
  <si>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</si>
  <si>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</si>
  <si>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</si>
  <si>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</si>
  <si>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</si>
  <si>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</si>
  <si>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</si>
  <si>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</si>
  <si>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</si>
  <si>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</si>
  <si>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</si>
  <si>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</si>
  <si>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</si>
  <si>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</si>
  <si>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</si>
  <si>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</si>
  <si>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</si>
  <si>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</si>
  <si>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</si>
  <si>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</si>
  <si>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</si>
  <si>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</si>
  <si>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</si>
  <si>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</si>
  <si>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</si>
  <si>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</si>
  <si>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</si>
  <si>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</si>
  <si>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</si>
  <si>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</si>
  <si>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</si>
  <si>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</si>
  <si>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</si>
  <si>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</si>
  <si>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</si>
  <si>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</si>
  <si>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</si>
  <si>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</si>
  <si>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</si>
  <si>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</si>
  <si>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</si>
  <si>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</si>
  <si>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</si>
  <si>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</si>
  <si>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</si>
  <si>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</si>
  <si>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</si>
  <si>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</si>
  <si>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</si>
  <si>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</si>
  <si>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</si>
  <si>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</si>
  <si>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</si>
  <si>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</si>
  <si>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</si>
  <si>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</si>
  <si>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</si>
  <si>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</si>
  <si>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</si>
  <si>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</si>
  <si>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</si>
  <si>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</si>
  <si>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</si>
  <si>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</si>
  <si>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</si>
  <si>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</si>
  <si>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</si>
  <si>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</si>
  <si>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</si>
  <si>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</si>
  <si>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</si>
  <si>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</si>
  <si>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</si>
  <si>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</si>
  <si>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</si>
  <si>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</si>
  <si>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</si>
  <si>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</si>
  <si>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</si>
  <si>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</si>
  <si>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</si>
  <si>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</si>
  <si>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</si>
  <si>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</si>
  <si>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</si>
  <si>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</si>
  <si>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</si>
  <si>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</si>
  <si>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</si>
  <si>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</si>
  <si>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</si>
  <si>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</si>
  <si>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</si>
  <si>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</si>
  <si>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</si>
  <si>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</si>
  <si>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</si>
  <si>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</si>
  <si>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</si>
  <si>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</si>
  <si>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</si>
  <si>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</si>
  <si>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</si>
  <si>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</si>
  <si>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</si>
  <si>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</si>
  <si>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</si>
  <si>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</si>
  <si>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</si>
  <si>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</si>
  <si>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</si>
  <si>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</si>
  <si>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</si>
  <si>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</si>
  <si>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</si>
  <si>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</si>
  <si>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</si>
  <si>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</si>
  <si>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</si>
  <si>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</si>
  <si>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</si>
  <si>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</si>
  <si>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</si>
  <si>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</si>
  <si>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</si>
  <si>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</si>
  <si>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</si>
  <si>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</si>
  <si>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</si>
  <si>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</si>
  <si>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</si>
  <si>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</si>
  <si>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</si>
  <si>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</si>
  <si>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</si>
  <si>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</si>
  <si>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</si>
  <si>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</si>
  <si>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</si>
  <si>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</si>
  <si>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</si>
  <si>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</si>
  <si>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</si>
  <si>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</si>
  <si>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</si>
  <si>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</si>
  <si>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</si>
  <si>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</si>
  <si>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</si>
  <si>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</si>
  <si>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</si>
  <si>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</si>
  <si>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</si>
  <si>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</si>
  <si>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</si>
  <si>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</si>
  <si>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</si>
  <si>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</si>
  <si>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</si>
  <si>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</si>
  <si>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</si>
  <si>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</si>
  <si>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</si>
  <si>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</si>
  <si>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</si>
  <si>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</si>
  <si>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</si>
  <si>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</si>
  <si>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</si>
  <si>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</si>
  <si>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</si>
  <si>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</si>
  <si>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</si>
  <si>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</si>
  <si>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</si>
  <si>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</si>
  <si>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</si>
  <si>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</si>
  <si>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</si>
  <si>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</si>
  <si>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</si>
  <si>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</si>
  <si>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</si>
  <si>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</si>
  <si>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</si>
  <si>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</si>
  <si>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</si>
  <si>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</si>
  <si>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</si>
  <si>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</si>
  <si>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</si>
  <si>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</si>
  <si>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</si>
  <si>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</si>
  <si>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</si>
  <si>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</si>
  <si>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</si>
  <si>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</si>
  <si>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</si>
  <si>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</si>
  <si>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</si>
  <si>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</si>
  <si>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</si>
  <si>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</si>
  <si>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</si>
  <si>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</si>
  <si>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</si>
  <si>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</si>
  <si>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</si>
  <si>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</si>
  <si>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</si>
  <si>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</si>
  <si>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</si>
  <si>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</si>
  <si>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</si>
  <si>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</si>
  <si>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</si>
  <si>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</si>
  <si>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</si>
  <si>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</si>
  <si>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</si>
  <si>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</si>
  <si>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</si>
  <si>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</si>
  <si>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</si>
  <si>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</si>
  <si>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</si>
  <si>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</si>
  <si>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</si>
  <si>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</si>
  <si>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</si>
  <si>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</si>
  <si>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</si>
  <si>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</si>
  <si>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</si>
  <si>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</si>
  <si>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</si>
  <si>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</si>
  <si>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</si>
  <si>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</si>
  <si>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</si>
  <si>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</si>
  <si>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</si>
  <si>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</si>
  <si>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</si>
  <si>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</si>
  <si>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</si>
  <si>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</si>
  <si>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</si>
  <si>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</si>
  <si>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</si>
  <si>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</si>
  <si>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</si>
  <si>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</si>
  <si>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</si>
  <si>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</si>
  <si>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</si>
  <si>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</si>
  <si>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</si>
  <si>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</si>
  <si>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</si>
  <si>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</si>
  <si>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</si>
  <si>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</si>
  <si>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</si>
  <si>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</si>
  <si>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</si>
  <si>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</si>
  <si>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</si>
  <si>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</si>
  <si>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</si>
  <si>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</si>
  <si>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</si>
  <si>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</si>
  <si>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</si>
  <si>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</si>
  <si>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</si>
  <si>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</si>
  <si>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</si>
  <si>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</si>
  <si>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</si>
  <si>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</si>
  <si>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</si>
  <si>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</si>
  <si>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</si>
  <si>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</si>
  <si>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</si>
  <si>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</si>
  <si>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</si>
  <si>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</si>
  <si>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</si>
  <si>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</si>
  <si>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</si>
  <si>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</si>
  <si>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</si>
  <si>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</si>
  <si>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</si>
  <si>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</si>
  <si>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</si>
  <si>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</si>
  <si>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</si>
  <si>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</si>
  <si>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</si>
  <si>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</si>
  <si>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</si>
  <si>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</si>
  <si>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</si>
  <si>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</si>
  <si>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</si>
  <si>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</si>
  <si>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</si>
  <si>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</si>
  <si>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</si>
  <si>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</si>
  <si>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</si>
  <si>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</si>
  <si>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</si>
  <si>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</si>
  <si>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</si>
  <si>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</si>
  <si>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</si>
  <si>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</si>
  <si>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</si>
  <si>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</si>
  <si>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</si>
  <si>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</si>
  <si>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</si>
  <si>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</si>
  <si>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</si>
  <si>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</si>
  <si>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</si>
  <si>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</si>
  <si>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</si>
  <si>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</si>
  <si>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</si>
  <si>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</si>
  <si>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</si>
  <si>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</si>
  <si>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</si>
  <si>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</si>
  <si>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</si>
  <si>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</si>
  <si>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</si>
  <si>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</si>
  <si>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</si>
  <si>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</si>
  <si>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</si>
  <si>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</si>
  <si>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</si>
  <si>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</si>
  <si>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</si>
  <si>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</si>
  <si>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</si>
  <si>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</si>
  <si>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</si>
  <si>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</si>
  <si>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</si>
  <si>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</si>
  <si>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</si>
  <si>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</si>
  <si>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</si>
  <si>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</si>
  <si>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</si>
  <si>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</si>
  <si>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</si>
  <si>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</si>
  <si>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</si>
  <si>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</si>
  <si>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</si>
  <si>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</si>
  <si>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</si>
  <si>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</si>
  <si>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</si>
  <si>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</si>
  <si>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</si>
  <si>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</si>
  <si>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</si>
  <si>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</si>
  <si>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</si>
  <si>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</si>
  <si>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</si>
  <si>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</si>
  <si>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</si>
  <si>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</si>
  <si>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</si>
  <si>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</si>
  <si>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</si>
  <si>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</si>
  <si>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</si>
  <si>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</si>
  <si>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</si>
  <si>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</si>
  <si>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</si>
  <si>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</si>
  <si>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</si>
  <si>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</si>
  <si>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</si>
  <si>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</si>
  <si>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</si>
  <si>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</si>
  <si>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</si>
  <si>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</si>
  <si>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</si>
  <si>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</si>
  <si>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</si>
  <si>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</si>
  <si>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</si>
  <si>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</si>
  <si>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</si>
  <si>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</si>
  <si>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</si>
  <si>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</si>
  <si>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</si>
  <si>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</si>
  <si>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</si>
  <si>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</si>
  <si>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</si>
  <si>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</si>
  <si>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</si>
  <si>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</si>
  <si>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</si>
  <si>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</si>
  <si>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</si>
  <si>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</si>
  <si>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</si>
  <si>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</si>
  <si>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</si>
  <si>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</si>
  <si>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</si>
  <si>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</si>
  <si>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</si>
  <si>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</si>
  <si>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</si>
  <si>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</si>
  <si>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</si>
  <si>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</si>
  <si>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</si>
  <si>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</si>
  <si>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</si>
  <si>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</si>
  <si>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</si>
  <si>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</si>
  <si>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</si>
  <si>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</si>
  <si>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</si>
  <si>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</si>
  <si>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</si>
  <si>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</si>
  <si>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</si>
  <si>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</si>
  <si>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</si>
  <si>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</si>
  <si>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</si>
  <si>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</si>
  <si>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</si>
  <si>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</si>
  <si>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</si>
  <si>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</si>
  <si>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</si>
  <si>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</si>
  <si>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</si>
  <si>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</si>
  <si>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</si>
  <si>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</si>
  <si>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</si>
  <si>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</si>
  <si>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</si>
  <si>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</si>
  <si>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</si>
  <si>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</si>
  <si>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</si>
  <si>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</si>
  <si>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</si>
  <si>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</si>
  <si>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</si>
  <si>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</si>
  <si>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</si>
  <si>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</si>
  <si>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</si>
  <si>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</si>
  <si>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</si>
  <si>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</si>
  <si>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</si>
  <si>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</si>
  <si>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</si>
  <si>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</si>
  <si>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</si>
  <si>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</si>
  <si>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</si>
  <si>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</si>
  <si>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</si>
  <si>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</si>
  <si>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</si>
  <si>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</si>
  <si>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</si>
  <si>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</si>
  <si>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</si>
  <si>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</si>
  <si>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</si>
  <si>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</si>
  <si>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</si>
  <si>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</si>
  <si>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</si>
  <si>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</si>
  <si>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</si>
  <si>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</si>
  <si>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</si>
  <si>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</si>
  <si>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</si>
  <si>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</si>
  <si>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</si>
  <si>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</si>
  <si>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</si>
  <si>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</si>
  <si>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</si>
  <si>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</si>
  <si>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</si>
  <si>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</si>
  <si>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</si>
  <si>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</si>
  <si>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</si>
  <si>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</si>
  <si>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</si>
  <si>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</si>
  <si>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</si>
  <si>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</si>
  <si>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</si>
  <si>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</si>
  <si>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</si>
  <si>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</si>
  <si>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</si>
  <si>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</si>
  <si>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</si>
  <si>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</si>
  <si>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</si>
  <si>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</si>
  <si>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</si>
  <si>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</si>
  <si>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</si>
  <si>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</si>
  <si>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</si>
  <si>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</si>
  <si>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</si>
  <si>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</si>
  <si>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</si>
  <si>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</si>
  <si>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</si>
  <si>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</si>
  <si>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</si>
  <si>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</si>
  <si>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</si>
  <si>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</si>
  <si>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</si>
  <si>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</si>
  <si>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</si>
  <si>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</si>
  <si>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</si>
  <si>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</si>
  <si>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</si>
  <si>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</si>
  <si>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</si>
  <si>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</si>
  <si>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</si>
  <si>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</si>
  <si>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</si>
  <si>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</si>
  <si>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</si>
  <si>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</si>
  <si>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</si>
  <si>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</si>
  <si>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</si>
  <si>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</si>
  <si>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</si>
  <si>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</si>
  <si>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</si>
  <si>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</si>
  <si>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</si>
  <si>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</si>
  <si>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</si>
  <si>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</si>
  <si>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</si>
  <si>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</si>
  <si>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</si>
  <si>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</si>
  <si>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</si>
  <si>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</si>
  <si>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</si>
  <si>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</si>
  <si>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</si>
  <si>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</si>
  <si>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</si>
  <si>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</si>
  <si>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</si>
  <si>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</si>
  <si>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</si>
  <si>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</si>
  <si>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</si>
  <si>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</si>
  <si>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</si>
  <si>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</si>
  <si>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</si>
  <si>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</si>
  <si>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</si>
  <si>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</si>
  <si>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</si>
  <si>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</si>
  <si>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</si>
  <si>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</si>
  <si>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</si>
  <si>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</si>
  <si>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</si>
  <si>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</si>
  <si>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</si>
  <si>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</si>
  <si>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</si>
  <si>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</si>
  <si>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</si>
  <si>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</si>
  <si>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</si>
  <si>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</si>
  <si>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</si>
  <si>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</si>
  <si>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</si>
  <si>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</si>
  <si>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</si>
  <si>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</si>
  <si>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</si>
  <si>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</si>
  <si>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</si>
  <si>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</si>
  <si>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</si>
  <si>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</si>
  <si>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</si>
  <si>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</si>
  <si>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</si>
  <si>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</si>
  <si>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</si>
  <si>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</si>
  <si>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</si>
  <si>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</si>
  <si>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</si>
  <si>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</si>
  <si>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</si>
  <si>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</si>
  <si>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</si>
  <si>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</si>
  <si>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</si>
  <si>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</si>
  <si>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</si>
  <si>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</si>
  <si>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</si>
  <si>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</si>
  <si>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</si>
  <si>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</si>
  <si>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</si>
  <si>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</si>
  <si>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</si>
  <si>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</si>
  <si>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</si>
  <si>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</si>
  <si>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</si>
  <si>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</si>
  <si>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</si>
  <si>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</si>
  <si>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</si>
  <si>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</si>
  <si>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</si>
  <si>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</si>
  <si>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</si>
  <si>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</si>
  <si>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</si>
  <si>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</si>
  <si>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</si>
  <si>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</si>
  <si>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</si>
  <si>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</si>
  <si>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</si>
  <si>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</si>
  <si>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</si>
  <si>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</si>
  <si>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</si>
  <si>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</si>
  <si>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</si>
  <si>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</si>
  <si>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</si>
  <si>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</si>
  <si>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</si>
  <si>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</si>
  <si>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</si>
  <si>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</si>
  <si>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</si>
  <si>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</si>
  <si>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</si>
  <si>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</si>
  <si>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</si>
  <si>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</si>
  <si>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</si>
  <si>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</si>
  <si>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</si>
  <si>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</si>
  <si>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</si>
  <si>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</si>
  <si>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</si>
  <si>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</si>
  <si>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</si>
  <si>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</si>
  <si>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</si>
  <si>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</si>
  <si>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</si>
  <si>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</si>
  <si>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</si>
  <si>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</si>
  <si>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</si>
  <si>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</si>
  <si>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</si>
  <si>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</si>
  <si>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</si>
  <si>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</si>
  <si>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</si>
  <si>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</si>
  <si>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</si>
  <si>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</si>
  <si>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</si>
  <si>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</si>
  <si>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</si>
  <si>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</si>
  <si>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</si>
  <si>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</si>
  <si>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</si>
  <si>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</si>
  <si>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</si>
  <si>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</si>
  <si>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</si>
  <si>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</si>
  <si>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</si>
  <si>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</si>
  <si>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</si>
  <si>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</si>
  <si>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</si>
  <si>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</si>
  <si>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</si>
  <si>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</si>
  <si>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</si>
  <si>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</si>
  <si>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</si>
  <si>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</si>
  <si>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</si>
  <si>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</si>
  <si>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</si>
  <si>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</si>
  <si>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</si>
  <si>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</si>
  <si>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</si>
  <si>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</si>
  <si>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</si>
  <si>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</si>
  <si>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</si>
  <si>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</si>
  <si>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</si>
  <si>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</si>
  <si>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</si>
  <si>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</si>
  <si>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</si>
  <si>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</si>
  <si>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</si>
  <si>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</si>
  <si>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</si>
  <si>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</si>
  <si>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</si>
  <si>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</si>
  <si>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</si>
  <si>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</si>
  <si>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</si>
  <si>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</si>
  <si>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</si>
  <si>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</si>
  <si>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</si>
  <si>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</si>
  <si>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</si>
  <si>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</si>
  <si>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</si>
  <si>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</si>
  <si>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</si>
  <si>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</si>
  <si>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</si>
  <si>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</si>
  <si>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</si>
  <si>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</si>
  <si>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</si>
  <si>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</si>
  <si>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</si>
  <si>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</si>
  <si>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</si>
  <si>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</si>
  <si>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</si>
  <si>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</si>
  <si>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</si>
  <si>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</si>
  <si>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</si>
  <si>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</si>
  <si>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</si>
  <si>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</si>
  <si>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</si>
  <si>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</si>
  <si>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</si>
  <si>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</si>
  <si>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</si>
  <si>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</si>
  <si>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</si>
  <si>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</si>
  <si>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</si>
  <si>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</si>
  <si>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</si>
  <si>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</si>
  <si>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</si>
  <si>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</si>
  <si>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</si>
  <si>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</si>
  <si>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</si>
  <si>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</si>
  <si>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</si>
  <si>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</si>
  <si>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</si>
  <si>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</si>
  <si>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</si>
  <si>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</si>
  <si>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</si>
  <si>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</si>
  <si>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</si>
  <si>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</si>
  <si>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</si>
  <si>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</si>
  <si>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</si>
  <si>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</si>
  <si>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</si>
  <si>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</si>
  <si>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</si>
  <si>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</si>
  <si>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</si>
  <si>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</si>
  <si>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</si>
  <si>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</si>
  <si>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</si>
  <si>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</si>
  <si>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</si>
  <si>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</si>
  <si>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</si>
  <si>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</si>
  <si>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</si>
  <si>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</si>
  <si>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</si>
  <si>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</si>
  <si>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</si>
  <si>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</si>
  <si>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</si>
  <si>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</si>
  <si>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</si>
  <si>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</si>
  <si>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</si>
  <si>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</si>
  <si>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</si>
  <si>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</si>
  <si>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</si>
  <si>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</si>
  <si>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</si>
  <si>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</si>
  <si>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</si>
  <si>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</si>
  <si>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</si>
  <si>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</si>
  <si>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</si>
  <si>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</si>
  <si>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</si>
  <si>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</si>
  <si>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</si>
  <si>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</si>
  <si>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</si>
  <si>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</si>
  <si>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</si>
  <si>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</si>
  <si>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</si>
  <si>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</si>
  <si>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</si>
  <si>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</si>
  <si>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</si>
  <si>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</si>
  <si>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</si>
  <si>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</si>
  <si>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</si>
  <si>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</si>
  <si>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</si>
  <si>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</si>
  <si>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</si>
  <si>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</si>
  <si>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</si>
  <si>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</si>
  <si>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</si>
  <si>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</si>
  <si>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</si>
  <si>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</si>
  <si>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</si>
  <si>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</si>
  <si>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</si>
  <si>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</si>
  <si>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</si>
  <si>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</si>
  <si>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</si>
  <si>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</si>
  <si>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</si>
  <si>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</si>
  <si>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</si>
  <si>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</si>
  <si>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</si>
  <si>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</si>
  <si>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</si>
  <si>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</si>
  <si>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</si>
  <si>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</si>
  <si>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</si>
  <si>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</si>
  <si>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</si>
  <si>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</si>
  <si>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</si>
  <si>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</si>
  <si>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</si>
  <si>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</si>
  <si>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</si>
  <si>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</si>
  <si>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</si>
  <si>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</si>
  <si>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</si>
  <si>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</si>
  <si>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</si>
  <si>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</si>
  <si>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</si>
  <si>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</si>
  <si>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</si>
  <si>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</si>
  <si>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</si>
  <si>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</si>
  <si>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</si>
  <si>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</si>
  <si>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</si>
  <si>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</si>
  <si>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</si>
  <si>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</si>
  <si>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</si>
  <si>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</si>
  <si>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</si>
  <si>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</si>
  <si>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</si>
  <si>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</si>
  <si>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</si>
  <si>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</si>
  <si>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</si>
  <si>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</si>
  <si>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</si>
  <si>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</si>
  <si>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</si>
  <si>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</si>
  <si>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</si>
  <si>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</si>
  <si>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</si>
  <si>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</si>
  <si>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</si>
  <si>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</si>
  <si>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</si>
  <si>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</si>
  <si>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</si>
  <si>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</si>
  <si>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</si>
  <si>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</si>
  <si>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</si>
  <si>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</si>
  <si>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</si>
  <si>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</si>
  <si>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</si>
  <si>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</si>
  <si>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</si>
  <si>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</si>
  <si>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</si>
  <si>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</si>
  <si>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</si>
  <si>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</si>
  <si>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</si>
  <si>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</si>
  <si>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</si>
  <si>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</si>
  <si>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</si>
  <si>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</si>
  <si>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</si>
  <si>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</si>
  <si>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</si>
  <si>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</si>
  <si>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</si>
  <si>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</si>
  <si>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</si>
  <si>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</si>
  <si>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</si>
  <si>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</si>
  <si>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</si>
  <si>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</si>
  <si>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</si>
  <si>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</si>
  <si>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</si>
  <si>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</si>
  <si>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</si>
  <si>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</si>
  <si>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</si>
  <si>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</si>
  <si>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</si>
  <si>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</si>
  <si>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</si>
  <si>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</si>
  <si>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</si>
  <si>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</si>
  <si>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</si>
  <si>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</si>
  <si>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</si>
  <si>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</si>
  <si>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</si>
  <si>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</si>
  <si>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</si>
  <si>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</si>
  <si>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</si>
  <si>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</si>
  <si>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</si>
  <si>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</si>
  <si>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</si>
  <si>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</si>
  <si>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</si>
  <si>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</si>
  <si>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</si>
  <si>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</si>
  <si>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</si>
  <si>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</si>
  <si>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</si>
  <si>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</si>
  <si>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</si>
  <si>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</si>
  <si>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</si>
  <si>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</si>
  <si>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</si>
  <si>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</si>
  <si>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</si>
  <si>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</si>
  <si>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</si>
  <si>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</si>
  <si>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</si>
  <si>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</si>
  <si>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</si>
  <si>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</si>
  <si>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</si>
  <si>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</si>
  <si>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</si>
  <si>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</si>
  <si>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</si>
  <si>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</si>
  <si>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</si>
  <si>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</si>
  <si>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</si>
  <si>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</si>
  <si>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</si>
  <si>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</si>
  <si>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</si>
  <si>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</si>
  <si>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</si>
  <si>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</si>
  <si>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</si>
  <si>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</si>
  <si>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</si>
  <si>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</si>
  <si>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</si>
  <si>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</si>
  <si>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</si>
  <si>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</si>
  <si>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</si>
  <si>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</si>
  <si>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</si>
  <si>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</si>
  <si>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</si>
  <si>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</si>
  <si>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</si>
  <si>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</si>
  <si>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</si>
  <si>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</si>
  <si>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</si>
  <si>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</si>
  <si>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</si>
  <si>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</si>
  <si>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</si>
  <si>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</si>
  <si>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</si>
  <si>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</si>
  <si>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</si>
  <si>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</si>
  <si>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</si>
  <si>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</si>
  <si>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</si>
  <si>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</si>
  <si>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</si>
  <si>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</si>
  <si>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</si>
  <si>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</si>
  <si>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</si>
  <si>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</si>
  <si>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</si>
  <si>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</si>
  <si>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</si>
  <si>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</si>
  <si>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</si>
  <si>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</si>
  <si>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</si>
  <si>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</si>
  <si>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</si>
  <si>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</si>
  <si>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</si>
  <si>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</si>
  <si>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</si>
  <si>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</si>
  <si>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</si>
  <si>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</si>
  <si>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</si>
  <si>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</si>
  <si>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</si>
  <si>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</si>
  <si>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</si>
  <si>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</si>
  <si>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</si>
  <si>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</si>
  <si>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</si>
  <si>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</si>
  <si>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</si>
  <si>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</si>
  <si>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</si>
  <si>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</si>
  <si>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</si>
  <si>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</si>
  <si>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</si>
  <si>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</si>
  <si>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</si>
  <si>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</si>
  <si>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</si>
  <si>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</si>
  <si>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</si>
  <si>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</si>
  <si>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</si>
  <si>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</si>
  <si>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</si>
  <si>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</si>
  <si>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</si>
  <si>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</si>
  <si>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</si>
  <si>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</si>
  <si>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</si>
  <si>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</si>
  <si>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</si>
  <si>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</si>
  <si>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</si>
  <si>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</si>
  <si>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</si>
  <si>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</si>
  <si>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</si>
  <si>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</si>
  <si>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</si>
  <si>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</si>
  <si>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</si>
  <si>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</si>
  <si>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</si>
  <si>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</si>
  <si>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</si>
  <si>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</si>
  <si>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</si>
  <si>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</si>
  <si>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</si>
  <si>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</si>
  <si>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</si>
  <si>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</si>
  <si>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</si>
  <si>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</si>
  <si>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</si>
  <si>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</si>
  <si>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</si>
  <si>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</si>
  <si>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</si>
  <si>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</si>
  <si>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</si>
  <si>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</si>
  <si>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</si>
  <si>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</si>
  <si>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</si>
  <si>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</si>
  <si>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</si>
  <si>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</si>
  <si>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</si>
  <si>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</si>
  <si>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</si>
  <si>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</si>
  <si>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</si>
  <si>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</si>
  <si>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</si>
  <si>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</si>
  <si>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</si>
  <si>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</si>
  <si>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</si>
  <si>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</si>
  <si>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</si>
  <si>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</si>
  <si>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</si>
  <si>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</si>
  <si>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</si>
  <si>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</si>
  <si>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</si>
  <si>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</si>
  <si>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</si>
  <si>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</si>
  <si>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</si>
  <si>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</si>
  <si>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</si>
  <si>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</si>
  <si>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</si>
  <si>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</si>
  <si>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</si>
  <si>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</si>
  <si>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</si>
  <si>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</si>
  <si>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</si>
  <si>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</si>
  <si>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</si>
  <si>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</si>
  <si>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</si>
  <si>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</si>
  <si>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</si>
  <si>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</si>
  <si>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</si>
  <si>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</si>
  <si>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</si>
  <si>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</si>
  <si>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</si>
  <si>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</si>
  <si>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</si>
  <si>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</si>
  <si>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</si>
  <si>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</si>
  <si>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</si>
  <si>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</si>
  <si>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</si>
  <si>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</si>
  <si>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</si>
  <si>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</si>
  <si>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</si>
  <si>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</si>
  <si>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</si>
  <si>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</si>
  <si>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</si>
  <si>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</si>
  <si>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</si>
  <si>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</si>
  <si>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</si>
  <si>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</si>
  <si>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</si>
  <si>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</si>
  <si>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</si>
  <si>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</si>
  <si>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</si>
  <si>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</si>
  <si>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</si>
  <si>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</si>
  <si>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</si>
  <si>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</si>
  <si>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</si>
  <si>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</si>
  <si>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</si>
  <si>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</si>
  <si>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</si>
  <si>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</si>
  <si>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</si>
  <si>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</si>
  <si>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</si>
  <si>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</si>
  <si>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</si>
  <si>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</si>
  <si>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</si>
  <si>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</si>
  <si>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</si>
  <si>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</si>
  <si>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</si>
  <si>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</si>
  <si>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</si>
  <si>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</si>
  <si>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</si>
  <si>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</si>
  <si>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</si>
  <si>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</si>
  <si>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</si>
  <si>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</si>
  <si>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</si>
  <si>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</si>
  <si>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</si>
  <si>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</si>
  <si>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</si>
  <si>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</si>
  <si>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</si>
  <si>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</si>
  <si>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</si>
  <si>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</si>
  <si>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</si>
  <si>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</si>
  <si>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</si>
  <si>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</si>
  <si>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</si>
  <si>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</si>
  <si>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</si>
  <si>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</si>
  <si>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</si>
  <si>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</si>
  <si>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</si>
  <si>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</si>
  <si>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</si>
  <si>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</si>
  <si>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</si>
  <si>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</si>
  <si>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</si>
  <si>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</si>
  <si>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</si>
  <si>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</si>
  <si>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</si>
  <si>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</si>
  <si>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</si>
  <si>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</si>
  <si>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</si>
  <si>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</si>
  <si>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</si>
  <si>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</si>
  <si>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</si>
  <si>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</si>
  <si>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</si>
  <si>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</si>
  <si>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</si>
  <si>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</si>
  <si>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</si>
  <si>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</si>
  <si>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</si>
  <si>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</si>
  <si>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</si>
  <si>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</si>
  <si>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</si>
  <si>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</si>
  <si>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</si>
  <si>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</si>
  <si>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</si>
  <si>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</si>
  <si>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</si>
  <si>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</si>
  <si>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</si>
  <si>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</si>
  <si>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</si>
  <si>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</si>
  <si>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</si>
  <si>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</si>
  <si>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</si>
  <si>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</si>
  <si>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</si>
  <si>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</si>
  <si>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</si>
  <si>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</si>
  <si>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</si>
  <si>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</si>
  <si>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</si>
  <si>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</si>
  <si>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</si>
  <si>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</si>
  <si>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</si>
  <si>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</si>
  <si>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</si>
  <si>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</si>
  <si>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</si>
  <si>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</si>
  <si>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</si>
  <si>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</si>
  <si>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</si>
  <si>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</si>
  <si>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</si>
  <si>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</si>
  <si>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</si>
  <si>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</si>
  <si>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</si>
  <si>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</si>
  <si>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</si>
  <si>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</si>
  <si>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</si>
  <si>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</si>
  <si>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</si>
  <si>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</si>
  <si>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</si>
  <si>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</si>
  <si>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</si>
  <si>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</si>
  <si>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</si>
  <si>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</si>
  <si>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</si>
  <si>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</si>
  <si>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</si>
  <si>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</si>
  <si>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</si>
  <si>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</si>
  <si>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</si>
  <si>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</si>
  <si>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</si>
  <si>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</si>
  <si>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</si>
  <si>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</si>
  <si>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</si>
  <si>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</si>
  <si>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</si>
  <si>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</si>
  <si>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</si>
  <si>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</si>
  <si>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</si>
  <si>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</si>
  <si>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</si>
  <si>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</si>
  <si>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</si>
  <si>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</si>
  <si>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</si>
  <si>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</si>
  <si>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</si>
  <si>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</si>
  <si>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</si>
  <si>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</si>
  <si>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</si>
  <si>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</si>
  <si>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</si>
  <si>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</si>
  <si>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</si>
  <si>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</si>
  <si>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</si>
  <si>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</si>
  <si>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</si>
  <si>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</si>
  <si>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</si>
  <si>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</si>
  <si>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</si>
  <si>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</si>
  <si>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</si>
  <si>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</si>
  <si>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</si>
  <si>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</si>
  <si>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</si>
  <si>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</si>
  <si>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</si>
  <si>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</si>
  <si>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</si>
  <si>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</si>
  <si>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</si>
  <si>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</si>
  <si>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</si>
  <si>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</si>
  <si>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</si>
  <si>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</si>
  <si>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</si>
  <si>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</si>
  <si>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</si>
  <si>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</si>
  <si>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</si>
  <si>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</si>
  <si>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</si>
  <si>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</si>
  <si>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</si>
  <si>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</si>
  <si>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</si>
  <si>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</si>
  <si>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</si>
  <si>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</si>
  <si>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</si>
  <si>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</si>
  <si>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</si>
  <si>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</si>
  <si>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</si>
  <si>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</si>
  <si>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</si>
  <si>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</si>
  <si>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</si>
  <si>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</si>
  <si>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</si>
  <si>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</si>
  <si>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</si>
  <si>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</si>
  <si>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</si>
  <si>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</si>
  <si>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</si>
  <si>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</si>
  <si>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</si>
  <si>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</si>
  <si>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</si>
  <si>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</si>
  <si>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</si>
  <si>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</si>
  <si>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</si>
  <si>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</si>
  <si>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</si>
  <si>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</si>
  <si>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</si>
  <si>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</si>
  <si>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</si>
  <si>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</si>
  <si>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</si>
  <si>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</si>
  <si>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</si>
  <si>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</si>
  <si>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</si>
  <si>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</si>
  <si>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</si>
  <si>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</si>
  <si>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</si>
  <si>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</si>
  <si>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</si>
  <si>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</si>
  <si>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</si>
  <si>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</si>
  <si>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</si>
  <si>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</si>
  <si>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</si>
  <si>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</si>
  <si>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</si>
  <si>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</si>
  <si>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</si>
  <si>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</si>
  <si>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</si>
  <si>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</si>
  <si>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</si>
  <si>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</si>
  <si>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</si>
  <si>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</si>
  <si>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</si>
  <si>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</si>
  <si>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</si>
  <si>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</si>
  <si>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</si>
  <si>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</si>
  <si>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</si>
  <si>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</si>
  <si>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</si>
  <si>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</si>
  <si>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</si>
  <si>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</si>
  <si>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</si>
  <si>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</si>
  <si>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</si>
  <si>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</si>
  <si>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</si>
  <si>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</si>
  <si>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</si>
  <si>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</si>
  <si>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</si>
  <si>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</si>
  <si>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</si>
  <si>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</si>
  <si>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</si>
  <si>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</si>
  <si>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</si>
  <si>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</si>
  <si>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</si>
  <si>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</si>
  <si>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</si>
  <si>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</si>
  <si>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</si>
  <si>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</si>
  <si>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</si>
  <si>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</si>
  <si>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</si>
  <si>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</si>
  <si>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</si>
  <si>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</si>
  <si>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</si>
  <si>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</si>
  <si>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</si>
  <si>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</si>
  <si>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</si>
  <si>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</si>
  <si>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</si>
  <si>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</si>
  <si>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</si>
  <si>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</si>
  <si>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</si>
  <si>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</si>
  <si>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</si>
  <si>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</si>
  <si>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</si>
  <si>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</si>
  <si>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</si>
  <si>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</si>
  <si>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</si>
  <si>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</si>
  <si>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</si>
  <si>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</si>
  <si>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</si>
  <si>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</si>
  <si>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</si>
  <si>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</si>
  <si>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</si>
  <si>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</si>
  <si>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</si>
  <si>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</si>
  <si>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</si>
  <si>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</si>
  <si>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</si>
  <si>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</si>
  <si>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</si>
  <si>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</si>
  <si>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</si>
  <si>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</si>
  <si>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</si>
  <si>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</si>
  <si>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</si>
  <si>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</si>
  <si>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</si>
  <si>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</si>
  <si>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</si>
  <si>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</si>
  <si>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</si>
  <si>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</si>
  <si>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</si>
  <si>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</si>
  <si>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</si>
  <si>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</si>
  <si>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</si>
  <si>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</si>
  <si>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</si>
  <si>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</si>
  <si>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</si>
  <si>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</si>
  <si>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</si>
  <si>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</si>
  <si>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</si>
  <si>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</si>
  <si>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</si>
  <si>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</si>
  <si>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</si>
  <si>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</si>
  <si>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</si>
  <si>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</si>
  <si>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</si>
  <si>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</si>
  <si>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</si>
  <si>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</si>
  <si>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</si>
  <si>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</si>
  <si>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</si>
  <si>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</si>
  <si>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</si>
  <si>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</si>
  <si>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</si>
  <si>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</si>
  <si>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</si>
  <si>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</si>
  <si>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</si>
  <si>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</si>
  <si>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</si>
  <si>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</si>
  <si>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</si>
  <si>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</si>
  <si>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</si>
  <si>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</si>
  <si>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</si>
  <si>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</si>
  <si>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</si>
  <si>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</si>
  <si>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</si>
  <si>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</si>
  <si>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</si>
  <si>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</si>
  <si>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</si>
  <si>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</si>
  <si>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</si>
  <si>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</si>
  <si>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</si>
  <si>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</si>
  <si>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</si>
  <si>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</si>
  <si>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</si>
  <si>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</si>
  <si>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</si>
  <si>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</si>
  <si>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</si>
  <si>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</si>
  <si>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</si>
  <si>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</si>
  <si>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</si>
  <si>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</si>
  <si>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</si>
  <si>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</si>
  <si>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</si>
  <si>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</si>
  <si>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</si>
  <si>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</si>
  <si>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</si>
  <si>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</si>
  <si>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</si>
  <si>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</si>
  <si>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</si>
  <si>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</si>
  <si>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</si>
  <si>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</si>
  <si>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</si>
  <si>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</si>
  <si>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</si>
  <si>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</si>
  <si>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</si>
  <si>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</si>
  <si>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</si>
  <si>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</si>
  <si>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</si>
  <si>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</si>
  <si>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</si>
  <si>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</si>
  <si>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</si>
  <si>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</si>
  <si>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</si>
  <si>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</si>
  <si>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</si>
  <si>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</si>
  <si>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</si>
  <si>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</si>
  <si>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</si>
  <si>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</si>
  <si>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</si>
  <si>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</si>
  <si>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</si>
  <si>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</si>
  <si>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</si>
  <si>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</si>
  <si>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</si>
  <si>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</si>
  <si>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</si>
  <si>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</si>
  <si>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</si>
  <si>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</si>
  <si>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</si>
  <si>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</si>
  <si>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</si>
  <si>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</si>
  <si>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</si>
  <si>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</si>
  <si>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</si>
  <si>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</si>
  <si>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</si>
  <si>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</si>
  <si>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</si>
  <si>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</si>
  <si>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</si>
  <si>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</si>
  <si>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</si>
  <si>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</si>
  <si>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</si>
  <si>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</si>
  <si>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</si>
  <si>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</si>
  <si>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</si>
  <si>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</si>
  <si>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</si>
  <si>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</si>
  <si>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</si>
  <si>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</si>
  <si>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</si>
  <si>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</si>
  <si>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</si>
  <si>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</si>
  <si>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</si>
  <si>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</si>
  <si>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</si>
  <si>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</si>
  <si>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</si>
  <si>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</si>
  <si>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</si>
  <si>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</si>
  <si>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</si>
  <si>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</si>
  <si>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</si>
  <si>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</si>
  <si>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</si>
  <si>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</si>
  <si>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</si>
  <si>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</si>
  <si>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</si>
  <si>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</si>
  <si>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</si>
  <si>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</si>
  <si>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</si>
  <si>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</si>
  <si>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</si>
  <si>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</si>
  <si>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</si>
  <si>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</si>
  <si>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</si>
  <si>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</si>
  <si>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</si>
  <si>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</si>
  <si>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</si>
  <si>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</si>
  <si>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</si>
  <si>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</si>
  <si>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</si>
  <si>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</si>
  <si>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</si>
  <si>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</si>
  <si>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</si>
  <si>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</si>
  <si>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</si>
  <si>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</si>
  <si>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</si>
  <si>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</si>
  <si>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</si>
  <si>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</si>
  <si>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</si>
  <si>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</si>
  <si>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</si>
  <si>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</si>
  <si>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</si>
  <si>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</si>
  <si>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</si>
  <si>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</si>
  <si>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</si>
  <si>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</si>
  <si>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</si>
  <si>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</si>
  <si>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</si>
  <si>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</si>
  <si>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</si>
  <si>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</si>
  <si>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</si>
  <si>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</si>
  <si>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</si>
  <si>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</si>
  <si>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</si>
  <si>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</si>
  <si>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</si>
  <si>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</si>
  <si>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</si>
  <si>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</si>
  <si>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</si>
  <si>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</si>
  <si>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</si>
  <si>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</si>
  <si>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</si>
  <si>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</si>
  <si>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</si>
  <si>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</si>
  <si>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</si>
  <si>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</si>
  <si>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</si>
  <si>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</si>
  <si>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</si>
  <si>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</si>
  <si>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</si>
  <si>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</si>
  <si>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</si>
  <si>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</si>
  <si>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</si>
  <si>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</si>
  <si>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</si>
  <si>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</si>
  <si>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</si>
  <si>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</si>
  <si>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</si>
  <si>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</si>
  <si>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</si>
  <si>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</si>
  <si>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</si>
  <si>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</si>
  <si>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</si>
  <si>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</si>
  <si>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</si>
  <si>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</si>
  <si>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</si>
  <si>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</si>
  <si>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</si>
  <si>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</si>
  <si>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</si>
  <si>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</si>
  <si>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</si>
  <si>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</si>
  <si>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</si>
  <si>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</si>
  <si>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</si>
  <si>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</si>
  <si>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</si>
  <si>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</si>
  <si>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</si>
  <si>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</si>
  <si>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</si>
  <si>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</si>
  <si>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</si>
  <si>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</si>
  <si>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</si>
  <si>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</si>
  <si>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</si>
  <si>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</si>
  <si>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</si>
  <si>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</si>
  <si>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</si>
  <si>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</si>
  <si>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</si>
  <si>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</si>
  <si>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</si>
  <si>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</si>
  <si>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</si>
  <si>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</si>
  <si>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</si>
  <si>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</si>
  <si>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</si>
  <si>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</si>
  <si>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</si>
  <si>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</si>
  <si>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</si>
  <si>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</si>
  <si>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</si>
  <si>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</si>
  <si>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</si>
  <si>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</si>
  <si>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</si>
  <si>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</si>
  <si>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</si>
  <si>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</si>
  <si>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</si>
  <si>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</si>
  <si>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</si>
  <si>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</si>
  <si>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</si>
  <si>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</si>
  <si>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</si>
  <si>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</si>
  <si>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</si>
  <si>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</si>
  <si>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</si>
  <si>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</si>
  <si>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</si>
  <si>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</si>
  <si>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</si>
  <si>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</si>
  <si>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</si>
  <si>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</si>
  <si>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</si>
  <si>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</si>
  <si>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</si>
  <si>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</si>
  <si>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</si>
  <si>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</si>
  <si>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</si>
  <si>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</si>
  <si>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</si>
  <si>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</si>
  <si>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</si>
  <si>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</si>
  <si>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</si>
  <si>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</si>
  <si>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</si>
  <si>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</si>
  <si>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</si>
  <si>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</si>
  <si>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</si>
  <si>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</si>
  <si>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</si>
  <si>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</si>
  <si>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</si>
  <si>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</si>
  <si>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</si>
  <si>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</si>
  <si>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</si>
  <si>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</si>
  <si>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</si>
  <si>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</si>
  <si>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</si>
  <si>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</si>
  <si>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</si>
  <si>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</si>
  <si>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</si>
  <si>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</si>
  <si>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</si>
  <si>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</si>
  <si>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</si>
  <si>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</si>
  <si>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</si>
  <si>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</si>
  <si>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</si>
  <si>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</si>
  <si>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</si>
  <si>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</si>
  <si>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</si>
  <si>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</si>
  <si>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</si>
  <si>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</si>
  <si>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</si>
  <si>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</si>
  <si>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</si>
  <si>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</si>
  <si>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</si>
  <si>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</si>
  <si>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</si>
  <si>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</si>
  <si>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</si>
  <si>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</si>
  <si>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</si>
  <si>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</si>
  <si>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</si>
  <si>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</si>
  <si>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</si>
  <si>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</si>
  <si>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</si>
  <si>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</si>
  <si>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</si>
  <si>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</si>
  <si>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</si>
  <si>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</si>
  <si>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</si>
  <si>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</si>
  <si>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</si>
  <si>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</si>
  <si>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</si>
  <si>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</si>
  <si>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</si>
  <si>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</si>
  <si>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</si>
  <si>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</si>
  <si>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</si>
  <si>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</si>
  <si>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</si>
  <si>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</si>
  <si>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</si>
  <si>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</si>
  <si>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</si>
  <si>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</si>
  <si>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</si>
  <si>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</si>
  <si>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</si>
  <si>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</si>
  <si>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</si>
  <si>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</si>
  <si>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</si>
  <si>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</si>
  <si>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</si>
  <si>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</si>
  <si>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</si>
  <si>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</si>
  <si>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</si>
  <si>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</si>
  <si>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</si>
  <si>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</si>
  <si>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</si>
  <si>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</si>
  <si>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</si>
  <si>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</si>
  <si>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</si>
  <si>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</si>
  <si>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</si>
  <si>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</si>
  <si>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</si>
  <si>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</si>
  <si>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</si>
  <si>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</si>
  <si>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</si>
  <si>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</si>
  <si>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</si>
  <si>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</si>
  <si>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</si>
  <si>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</si>
  <si>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</si>
  <si>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</si>
  <si>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</si>
  <si>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</si>
  <si>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</si>
  <si>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</si>
  <si>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</si>
  <si>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</si>
  <si>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</si>
  <si>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</si>
  <si>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</si>
  <si>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</si>
  <si>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</si>
  <si>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</si>
  <si>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</si>
  <si>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</si>
  <si>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</si>
  <si>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</si>
  <si>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</si>
  <si>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</si>
  <si>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</si>
  <si>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</si>
  <si>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</si>
  <si>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</si>
  <si>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</si>
  <si>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</si>
  <si>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</si>
  <si>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</si>
  <si>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</si>
  <si>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</si>
  <si>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</si>
  <si>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</si>
  <si>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</si>
  <si>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</si>
  <si>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</si>
  <si>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</si>
  <si>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</si>
  <si>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</si>
  <si>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</si>
  <si>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</si>
  <si>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</si>
  <si>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</si>
  <si>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</si>
  <si>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</si>
  <si>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</si>
  <si>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</si>
  <si>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</si>
  <si>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</si>
  <si>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</si>
  <si>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</si>
  <si>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</si>
  <si>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</si>
  <si>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</si>
  <si>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</si>
  <si>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</si>
  <si>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</si>
  <si>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</si>
  <si>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</si>
  <si>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</si>
  <si>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</si>
  <si>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</si>
  <si>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</si>
  <si>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</si>
  <si>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</si>
  <si>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</si>
  <si>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</si>
  <si>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</si>
  <si>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</si>
  <si>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</si>
  <si>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</si>
  <si>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</si>
  <si>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</si>
  <si>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</si>
  <si>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</si>
  <si>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</si>
  <si>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</si>
  <si>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</si>
  <si>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</si>
  <si>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</si>
  <si>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</si>
  <si>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</si>
  <si>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</si>
  <si>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</si>
  <si>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</si>
  <si>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</si>
  <si>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</si>
  <si>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</si>
  <si>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</si>
  <si>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</si>
  <si>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</si>
  <si>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</si>
  <si>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</si>
  <si>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</si>
  <si>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</si>
  <si>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</si>
  <si>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</si>
  <si>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</si>
  <si>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</si>
  <si>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</si>
  <si>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</si>
  <si>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</si>
  <si>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</si>
  <si>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</si>
  <si>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</si>
  <si>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</si>
  <si>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</si>
  <si>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</si>
  <si>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</si>
  <si>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</si>
  <si>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</si>
  <si>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</si>
  <si>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</si>
  <si>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</si>
  <si>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</si>
  <si>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</si>
  <si>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</si>
  <si>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</si>
  <si>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</si>
  <si>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</si>
  <si>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</si>
  <si>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</si>
  <si>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</si>
  <si>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</si>
  <si>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</si>
  <si>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</si>
  <si>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</si>
  <si>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</si>
  <si>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</si>
  <si>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</si>
  <si>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</si>
  <si>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</si>
  <si>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</si>
  <si>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</si>
  <si>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</si>
  <si>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</si>
  <si>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</si>
  <si>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</si>
  <si>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</si>
  <si>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</si>
  <si>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</si>
  <si>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</si>
  <si>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</si>
  <si>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</si>
  <si>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</si>
  <si>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</si>
  <si>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</si>
  <si>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</si>
  <si>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</si>
  <si>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</si>
  <si>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</si>
  <si>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</si>
  <si>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</si>
  <si>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</si>
  <si>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</si>
  <si>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</si>
  <si>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</si>
  <si>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</si>
  <si>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</si>
  <si>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</si>
  <si>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</si>
  <si>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</si>
  <si>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</si>
  <si>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</si>
  <si>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</si>
  <si>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</si>
  <si>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</si>
  <si>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</si>
  <si>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</si>
  <si>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</si>
  <si>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</si>
  <si>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</si>
  <si>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</si>
  <si>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</si>
  <si>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</si>
  <si>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</si>
  <si>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</si>
  <si>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</si>
  <si>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</si>
  <si>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</si>
  <si>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</si>
  <si>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</si>
  <si>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</si>
  <si>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</si>
  <si>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</si>
  <si>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</si>
  <si>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</si>
  <si>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</si>
  <si>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</si>
  <si>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</si>
  <si>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</si>
  <si>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</si>
  <si>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</si>
  <si>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</si>
  <si>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</si>
  <si>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</si>
  <si>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</si>
  <si>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</si>
  <si>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</si>
  <si>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</si>
  <si>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</si>
  <si>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</si>
  <si>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</si>
  <si>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</si>
  <si>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</si>
  <si>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</si>
  <si>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</si>
  <si>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</si>
  <si>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</si>
  <si>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</si>
  <si>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</si>
  <si>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</si>
  <si>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</si>
  <si>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</si>
  <si>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</si>
  <si>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</si>
  <si>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</si>
  <si>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</si>
  <si>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</si>
  <si>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</si>
  <si>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</si>
  <si>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</si>
  <si>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</si>
  <si>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</si>
  <si>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</si>
  <si>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</si>
  <si>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</si>
  <si>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</si>
  <si>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</si>
  <si>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</si>
  <si>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</si>
  <si>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</si>
  <si>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</si>
  <si>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</si>
  <si>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</si>
  <si>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</si>
  <si>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</si>
  <si>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</si>
  <si>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</si>
  <si>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</si>
  <si>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</si>
  <si>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</si>
  <si>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</si>
  <si>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</si>
  <si>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</si>
  <si>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</si>
  <si>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</si>
  <si>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</si>
  <si>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</si>
  <si>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</si>
  <si>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</si>
  <si>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</si>
  <si>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</si>
  <si>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</si>
  <si>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</si>
  <si>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</si>
  <si>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</si>
  <si>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</si>
  <si>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</si>
  <si>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</si>
  <si>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</si>
  <si>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</si>
  <si>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</si>
  <si>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</si>
  <si>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</si>
  <si>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</si>
  <si>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</si>
  <si>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</si>
  <si>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</si>
  <si>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</si>
  <si>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</si>
  <si>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</si>
  <si>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</si>
  <si>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</si>
  <si>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</si>
  <si>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</si>
  <si>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</si>
  <si>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</si>
  <si>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</si>
  <si>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</si>
  <si>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</si>
  <si>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</si>
  <si>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</si>
  <si>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</si>
  <si>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</si>
  <si>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</si>
  <si>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</si>
  <si>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</si>
  <si>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</si>
  <si>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</si>
  <si>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</si>
  <si>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</si>
  <si>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</si>
  <si>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</si>
  <si>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</si>
  <si>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</si>
  <si>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</si>
  <si>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</si>
  <si>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</si>
  <si>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</si>
  <si>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</si>
  <si>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</si>
  <si>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</si>
  <si>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</si>
  <si>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</si>
  <si>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</si>
  <si>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</si>
  <si>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</si>
  <si>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</si>
  <si>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</si>
  <si>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</si>
  <si>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</si>
  <si>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</si>
  <si>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</si>
  <si>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</si>
  <si>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</si>
  <si>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</si>
  <si>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</si>
  <si>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</si>
  <si>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</si>
  <si>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</si>
  <si>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</si>
  <si>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</si>
  <si>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</si>
  <si>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</si>
  <si>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</si>
  <si>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</si>
  <si>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</si>
  <si>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</si>
  <si>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</si>
  <si>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</si>
  <si>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</si>
  <si>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</si>
  <si>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</si>
  <si>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</si>
  <si>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</si>
  <si>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</si>
  <si>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</si>
  <si>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</si>
  <si>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</si>
  <si>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</si>
  <si>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</si>
  <si>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</si>
  <si>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</si>
  <si>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</si>
  <si>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</si>
  <si>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</si>
  <si>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</si>
  <si>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</si>
  <si>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</si>
  <si>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</si>
  <si>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</si>
  <si>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</si>
  <si>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</si>
  <si>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</si>
  <si>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</si>
  <si>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</si>
  <si>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</si>
  <si>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</si>
  <si>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</si>
  <si>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</si>
  <si>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</si>
  <si>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</si>
  <si>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</si>
  <si>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</si>
  <si>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</si>
  <si>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</si>
  <si>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</si>
  <si>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</si>
  <si>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</si>
  <si>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</si>
  <si>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</si>
  <si>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</si>
  <si>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</si>
  <si>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</si>
  <si>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</si>
  <si>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</si>
  <si>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</si>
  <si>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</si>
  <si>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</si>
  <si>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</si>
  <si>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</si>
  <si>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</si>
  <si>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</si>
  <si>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</si>
  <si>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</si>
  <si>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</si>
  <si>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</si>
  <si>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</si>
  <si>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</si>
  <si>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</si>
  <si>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</si>
  <si>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</si>
  <si>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</si>
  <si>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</si>
  <si>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</si>
  <si>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</si>
  <si>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</si>
  <si>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</si>
  <si>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</si>
  <si>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</si>
  <si>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</si>
  <si>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</si>
  <si>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</si>
  <si>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</si>
  <si>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</si>
  <si>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</si>
  <si>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</si>
  <si>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</si>
  <si>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</si>
  <si>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</si>
  <si>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</si>
  <si>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</si>
  <si>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</si>
  <si>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</si>
  <si>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</si>
  <si>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</si>
  <si>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</si>
  <si>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</si>
  <si>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</si>
  <si>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</si>
  <si>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</si>
  <si>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</si>
  <si>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</si>
  <si>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</si>
  <si>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</si>
  <si>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</si>
  <si>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</si>
  <si>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</si>
  <si>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</si>
  <si>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</si>
  <si>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</si>
  <si>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</si>
  <si>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</si>
  <si>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</si>
  <si>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</si>
  <si>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</si>
  <si>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</si>
  <si>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</si>
  <si>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</si>
  <si>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</si>
  <si>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</si>
  <si>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</si>
  <si>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</si>
  <si>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</si>
  <si>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</si>
  <si>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</si>
  <si>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</si>
  <si>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</si>
  <si>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</si>
  <si>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</si>
  <si>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</si>
  <si>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</si>
  <si>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</si>
  <si>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</si>
  <si>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</si>
  <si>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</si>
  <si>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</si>
  <si>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</si>
  <si>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</si>
  <si>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</si>
  <si>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</si>
  <si>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</si>
  <si>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</si>
  <si>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</si>
  <si>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</si>
  <si>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</si>
  <si>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</si>
  <si>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</si>
  <si>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</si>
  <si>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</si>
  <si>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</si>
  <si>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</si>
  <si>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</si>
  <si>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</si>
  <si>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</si>
  <si>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</si>
  <si>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</si>
  <si>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</si>
  <si>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</si>
  <si>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</si>
  <si>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</si>
  <si>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</si>
  <si>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</si>
  <si>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</si>
  <si>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</si>
  <si>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</si>
  <si>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</si>
  <si>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</si>
  <si>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</si>
  <si>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</si>
  <si>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</si>
  <si>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</si>
  <si>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</si>
  <si>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</si>
  <si>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</si>
  <si>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</si>
  <si>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</si>
  <si>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</si>
  <si>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</si>
  <si>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</si>
  <si>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</si>
  <si>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</si>
  <si>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</si>
  <si>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</si>
  <si>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</si>
  <si>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</si>
  <si>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</si>
  <si>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</si>
  <si>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</si>
  <si>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</si>
  <si>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</si>
  <si>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</si>
  <si>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</si>
  <si>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</si>
  <si>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</si>
  <si>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</si>
  <si>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</si>
  <si>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</si>
  <si>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</si>
  <si>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</si>
  <si>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</si>
  <si>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</si>
  <si>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</si>
  <si>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</si>
  <si>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</si>
  <si>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</si>
  <si>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</si>
  <si>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</si>
  <si>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</si>
  <si>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</si>
  <si>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</si>
  <si>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</si>
  <si>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</si>
  <si>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</si>
  <si>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</si>
  <si>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</si>
  <si>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</si>
  <si>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</si>
  <si>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</si>
  <si>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</si>
  <si>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</si>
  <si>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</si>
  <si>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</si>
  <si>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</si>
  <si>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</si>
  <si>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</si>
  <si>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</si>
  <si>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</si>
  <si>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</si>
  <si>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</si>
  <si>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</si>
  <si>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</si>
  <si>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</si>
  <si>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</si>
  <si>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</si>
  <si>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</si>
  <si>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</si>
  <si>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</si>
  <si>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</si>
  <si>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</si>
  <si>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</si>
  <si>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</si>
  <si>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</si>
  <si>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</si>
  <si>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</si>
  <si>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</si>
  <si>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</si>
  <si>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</si>
  <si>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</si>
  <si>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</si>
  <si>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</si>
  <si>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</si>
  <si>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</si>
  <si>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</si>
  <si>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</si>
  <si>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</si>
  <si>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</si>
  <si>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</si>
  <si>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</si>
  <si>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</si>
  <si>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</si>
  <si>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</si>
  <si>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</si>
  <si>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</si>
  <si>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</si>
  <si>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</si>
  <si>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</si>
  <si>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</si>
  <si>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</si>
  <si>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</si>
  <si>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</si>
  <si>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</si>
  <si>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</si>
  <si>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</si>
  <si>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</si>
  <si>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</si>
  <si>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</si>
  <si>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</si>
  <si>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</si>
  <si>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</si>
  <si>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</si>
  <si>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</si>
  <si>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</si>
  <si>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</si>
  <si>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</si>
  <si>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</si>
  <si>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</si>
  <si>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</si>
  <si>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</si>
  <si>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</si>
  <si>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</si>
  <si>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</si>
  <si>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</si>
  <si>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</si>
  <si>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</si>
  <si>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</si>
  <si>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</si>
  <si>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</si>
  <si>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</si>
  <si>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</si>
  <si>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</si>
  <si>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</si>
  <si>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</si>
  <si>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</si>
  <si>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</si>
  <si>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</si>
  <si>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</si>
  <si>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</si>
  <si>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</si>
  <si>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</si>
  <si>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</si>
  <si>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</si>
  <si>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</si>
  <si>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</si>
  <si>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</si>
  <si>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</si>
  <si>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</si>
  <si>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</si>
  <si>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</si>
  <si>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</si>
  <si>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</si>
  <si>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</si>
  <si>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</si>
  <si>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</si>
  <si>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</si>
  <si>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</si>
  <si>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</si>
  <si>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</si>
  <si>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</si>
  <si>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</si>
  <si>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</si>
  <si>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</si>
  <si>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</si>
  <si>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</si>
  <si>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</si>
  <si>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</si>
  <si>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</si>
  <si>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</si>
  <si>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</si>
  <si>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</si>
  <si>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</si>
  <si>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</si>
  <si>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</si>
  <si>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</si>
  <si>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</si>
  <si>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</si>
  <si>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</si>
  <si>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</si>
  <si>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</si>
  <si>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</si>
  <si>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</si>
  <si>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</si>
  <si>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</si>
  <si>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</si>
  <si>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</si>
  <si>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</si>
  <si>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</si>
  <si>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</si>
  <si>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</si>
  <si>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</si>
  <si>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</si>
  <si>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</si>
  <si>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</si>
  <si>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</si>
  <si>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</si>
  <si>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</si>
  <si>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</si>
  <si>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</si>
  <si>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</si>
  <si>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</si>
  <si>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</si>
  <si>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</si>
  <si>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</si>
  <si>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</si>
  <si>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</si>
  <si>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</si>
  <si>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</si>
  <si>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</si>
  <si>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</si>
  <si>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</si>
  <si>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</si>
  <si>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</si>
  <si>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</si>
  <si>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</si>
  <si>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</si>
  <si>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</si>
  <si>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</si>
  <si>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</si>
  <si>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</si>
  <si>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</si>
  <si>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</si>
  <si>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</si>
  <si>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</si>
  <si>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</si>
  <si>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</si>
  <si>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</si>
  <si>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</si>
  <si>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</si>
  <si>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</si>
  <si>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</si>
  <si>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</si>
  <si>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</si>
  <si>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</si>
  <si>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</si>
  <si>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</si>
  <si>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</si>
  <si>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</si>
  <si>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</si>
  <si>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</si>
  <si>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</si>
  <si>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</si>
  <si>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</si>
  <si>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</si>
  <si>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</si>
  <si>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</si>
  <si>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</si>
  <si>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</si>
  <si>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</si>
  <si>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</si>
  <si>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</si>
  <si>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</si>
  <si>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</si>
  <si>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</si>
  <si>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</si>
  <si>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</si>
  <si>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</si>
  <si>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</si>
  <si>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</si>
  <si>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</si>
  <si>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</si>
  <si>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</si>
  <si>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</si>
  <si>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</si>
  <si>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</si>
  <si>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</si>
  <si>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</si>
  <si>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</si>
  <si>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</si>
  <si>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</si>
  <si>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</si>
  <si>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</si>
  <si>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</si>
  <si>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</si>
  <si>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</si>
  <si>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</si>
  <si>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</si>
  <si>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</si>
  <si>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</si>
  <si>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</si>
  <si>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</si>
  <si>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</si>
  <si>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</si>
  <si>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</si>
  <si>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</si>
  <si>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</si>
  <si>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</si>
  <si>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</si>
  <si>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</si>
  <si>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</si>
  <si>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</si>
  <si>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</si>
  <si>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</si>
  <si>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</si>
  <si>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</si>
  <si>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</si>
  <si>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</si>
  <si>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</si>
  <si>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</si>
  <si>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</si>
  <si>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</si>
  <si>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</si>
  <si>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</si>
  <si>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</si>
  <si>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</si>
  <si>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</si>
  <si>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</si>
  <si>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</si>
  <si>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</si>
  <si>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</si>
  <si>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</si>
  <si>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</si>
  <si>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</si>
  <si>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</si>
  <si>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</si>
  <si>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</si>
  <si>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</si>
  <si>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</si>
  <si>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</si>
  <si>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</si>
  <si>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</si>
  <si>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</si>
  <si>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</si>
  <si>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</si>
  <si>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</si>
  <si>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</si>
  <si>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</si>
  <si>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</si>
  <si>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</si>
  <si>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</si>
  <si>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</si>
  <si>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</si>
  <si>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</si>
  <si>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</si>
  <si>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</si>
  <si>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</si>
  <si>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</si>
  <si>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</si>
  <si>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</si>
  <si>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</si>
  <si>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</si>
  <si>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</si>
  <si>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</si>
  <si>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</si>
  <si>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</si>
  <si>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</si>
  <si>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</si>
  <si>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</si>
  <si>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</si>
  <si>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</si>
  <si>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</si>
  <si>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</si>
  <si>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</si>
  <si>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</si>
  <si>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</si>
  <si>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</si>
  <si>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</si>
  <si>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</si>
  <si>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</si>
  <si>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</si>
  <si>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</si>
  <si>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</si>
  <si>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</si>
  <si>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</si>
  <si>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</si>
  <si>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</si>
  <si>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</si>
  <si>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</si>
  <si>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</si>
  <si>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</si>
  <si>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</si>
  <si>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</si>
  <si>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</si>
  <si>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</si>
  <si>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</si>
  <si>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</si>
  <si>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</si>
  <si>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</si>
  <si>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</si>
  <si>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</si>
  <si>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</si>
  <si>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</si>
  <si>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</si>
  <si>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</si>
  <si>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</si>
  <si>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</si>
  <si>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</si>
  <si>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</si>
  <si>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</si>
  <si>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</si>
  <si>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</si>
  <si>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</si>
  <si>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</si>
  <si>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</si>
  <si>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</si>
  <si>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</si>
  <si>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</si>
  <si>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</si>
  <si>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</si>
  <si>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</si>
  <si>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</si>
  <si>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</si>
  <si>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</si>
  <si>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</si>
  <si>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</si>
  <si>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</si>
  <si>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</si>
  <si>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</si>
  <si>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</si>
  <si>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</si>
  <si>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</si>
  <si>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</si>
  <si>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</si>
  <si>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</si>
  <si>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</si>
  <si>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</si>
  <si>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</si>
  <si>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</si>
  <si>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</si>
  <si>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</si>
  <si>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</si>
  <si>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</si>
  <si>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</si>
  <si>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</si>
  <si>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</si>
  <si>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</si>
  <si>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</si>
  <si>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</si>
  <si>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</si>
  <si>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</si>
  <si>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</si>
  <si>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</si>
  <si>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</si>
  <si>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</si>
  <si>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</si>
  <si>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</si>
  <si>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</si>
  <si>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</si>
  <si>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</si>
  <si>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</si>
  <si>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</si>
  <si>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</si>
  <si>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</si>
  <si>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</si>
  <si>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</si>
  <si>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</si>
  <si>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</si>
  <si>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</si>
  <si>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</si>
  <si>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</si>
  <si>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</si>
  <si>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</si>
  <si>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</si>
  <si>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</si>
  <si>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</si>
  <si>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</si>
  <si>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</si>
  <si>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</si>
  <si>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</si>
  <si>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</si>
  <si>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</si>
  <si>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</si>
  <si>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</si>
  <si>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</si>
  <si>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</si>
  <si>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</si>
  <si>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</si>
  <si>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</si>
  <si>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</si>
  <si>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</si>
  <si>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</si>
  <si>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</si>
  <si>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</si>
  <si>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</si>
  <si>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</si>
  <si>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</si>
  <si>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</si>
  <si>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</si>
  <si>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</si>
  <si>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</si>
  <si>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</si>
  <si>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</si>
  <si>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</si>
  <si>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</si>
  <si>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</si>
  <si>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</si>
  <si>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</si>
  <si>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</si>
  <si>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</si>
  <si>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</si>
  <si>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</si>
  <si>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</si>
  <si>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</si>
  <si>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</si>
  <si>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</si>
  <si>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</si>
  <si>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</si>
  <si>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</si>
  <si>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</si>
  <si>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</si>
  <si>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</si>
  <si>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</si>
  <si>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</si>
  <si>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</si>
  <si>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</si>
  <si>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</si>
  <si>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</si>
  <si>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</si>
  <si>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</si>
  <si>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</si>
  <si>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</si>
  <si>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</si>
  <si>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</si>
  <si>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</si>
  <si>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</si>
  <si>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</si>
  <si>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</si>
  <si>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</si>
  <si>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</si>
  <si>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</si>
  <si>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</si>
  <si>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</si>
  <si>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</si>
  <si>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</si>
  <si>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</si>
  <si>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</si>
  <si>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</si>
  <si>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</si>
  <si>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</si>
  <si>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</si>
  <si>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</si>
  <si>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</si>
  <si>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</si>
  <si>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</si>
  <si>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</si>
  <si>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</si>
  <si>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</si>
  <si>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</si>
  <si>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</si>
  <si>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</si>
  <si>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</si>
  <si>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</si>
  <si>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</si>
  <si>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</si>
  <si>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</si>
  <si>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</si>
  <si>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</si>
  <si>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</si>
  <si>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</si>
  <si>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</si>
  <si>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</si>
  <si>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</si>
  <si>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</si>
  <si>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</si>
  <si>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</si>
  <si>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</si>
  <si>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</si>
  <si>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</si>
  <si>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</si>
  <si>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</si>
  <si>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</si>
  <si>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</si>
  <si>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</si>
  <si>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</si>
  <si>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</si>
  <si>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</si>
  <si>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</si>
  <si>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</si>
  <si>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</si>
  <si>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</si>
  <si>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</si>
  <si>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</si>
  <si>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</si>
  <si>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</si>
  <si>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</si>
  <si>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</si>
  <si>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</si>
  <si>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</si>
  <si>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</si>
  <si>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</si>
  <si>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</si>
  <si>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</si>
  <si>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</si>
  <si>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</si>
  <si>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</si>
  <si>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</si>
  <si>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</si>
  <si>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</si>
  <si>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</si>
  <si>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</si>
  <si>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</si>
  <si>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</si>
  <si>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</si>
  <si>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</si>
  <si>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</si>
  <si>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</si>
  <si>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</si>
  <si>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</si>
  <si>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</si>
  <si>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</si>
  <si>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</si>
  <si>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</si>
  <si>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</si>
  <si>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</si>
  <si>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</si>
  <si>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</si>
  <si>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</si>
  <si>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</si>
  <si>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</si>
  <si>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</si>
  <si>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</si>
  <si>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</si>
  <si>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</si>
  <si>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</si>
  <si>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</si>
  <si>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</si>
  <si>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</si>
  <si>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</si>
  <si>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</si>
  <si>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</si>
  <si>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</si>
  <si>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</si>
  <si>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</si>
  <si>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</si>
  <si>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</si>
  <si>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</si>
  <si>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</si>
  <si>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</si>
  <si>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</si>
  <si>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</si>
  <si>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</si>
  <si>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</si>
  <si>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</si>
  <si>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</si>
  <si>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</si>
  <si>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</si>
  <si>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</si>
  <si>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</si>
  <si>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</si>
  <si>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</si>
  <si>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</si>
  <si>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</si>
  <si>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</si>
  <si>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</si>
  <si>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</si>
  <si>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</si>
  <si>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</si>
  <si>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</si>
  <si>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</si>
  <si>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</si>
  <si>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</si>
  <si>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</si>
  <si>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</si>
  <si>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</si>
  <si>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</si>
  <si>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</si>
  <si>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</si>
  <si>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</si>
  <si>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</si>
  <si>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</si>
  <si>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</si>
  <si>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</si>
  <si>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</si>
  <si>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</si>
  <si>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</si>
  <si>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</si>
  <si>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</si>
  <si>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</si>
  <si>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</si>
  <si>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</si>
  <si>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</si>
  <si>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</si>
  <si>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</si>
  <si>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</si>
  <si>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</si>
  <si>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</si>
  <si>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</si>
  <si>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</si>
  <si>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</si>
  <si>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</si>
  <si>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</si>
  <si>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</si>
  <si>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</si>
  <si>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</si>
  <si>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</si>
  <si>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</si>
  <si>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</si>
  <si>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</si>
  <si>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</si>
  <si>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</si>
  <si>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</si>
  <si>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</si>
  <si>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</si>
  <si>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</si>
  <si>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</si>
  <si>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</si>
  <si>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</si>
  <si>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</si>
  <si>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</si>
  <si>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</si>
  <si>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</si>
  <si>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</si>
  <si>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</si>
  <si>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</si>
  <si>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</si>
  <si>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</si>
  <si>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</si>
  <si>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</si>
  <si>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</si>
  <si>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</si>
  <si>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</si>
  <si>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</si>
  <si>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</si>
  <si>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</si>
  <si>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</si>
  <si>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</si>
  <si>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</si>
  <si>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</si>
  <si>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</si>
  <si>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</si>
  <si>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</si>
  <si>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</si>
  <si>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</si>
  <si>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</si>
  <si>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</si>
  <si>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</si>
  <si>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</si>
  <si>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</si>
  <si>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</si>
  <si>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</si>
  <si>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</si>
  <si>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</si>
  <si>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</si>
  <si>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</si>
  <si>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</si>
  <si>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</si>
  <si>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</si>
  <si>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</si>
  <si>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</si>
  <si>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</si>
  <si>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</si>
  <si>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</si>
  <si>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</si>
  <si>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</si>
  <si>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</si>
  <si>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</si>
  <si>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</si>
  <si>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</si>
  <si>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</si>
  <si>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</si>
  <si>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</si>
  <si>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</si>
  <si>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</si>
  <si>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</si>
  <si>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</si>
  <si>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</si>
  <si>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</si>
  <si>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</si>
  <si>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</si>
  <si>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</si>
  <si>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</si>
  <si>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</si>
  <si>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</si>
  <si>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</si>
  <si>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</si>
  <si>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</si>
  <si>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</si>
  <si>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</si>
  <si>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</si>
  <si>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</si>
  <si>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</si>
  <si>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</si>
  <si>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</si>
  <si>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</si>
  <si>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</si>
  <si>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</si>
  <si>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</si>
  <si>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</si>
  <si>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</si>
  <si>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</si>
  <si>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</si>
  <si>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</si>
  <si>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</si>
  <si>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</si>
  <si>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</si>
  <si>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</si>
  <si>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</si>
  <si>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</si>
  <si>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</si>
  <si>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</si>
  <si>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</si>
  <si>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</si>
  <si>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</si>
  <si>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</si>
  <si>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</si>
  <si>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</si>
  <si>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</si>
  <si>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</si>
  <si>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</si>
  <si>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</si>
  <si>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</si>
  <si>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</si>
  <si>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</si>
  <si>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</si>
  <si>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</si>
  <si>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</si>
  <si>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</si>
  <si>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</si>
  <si>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</si>
  <si>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</si>
  <si>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</si>
  <si>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</si>
  <si>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</si>
  <si>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</si>
  <si>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</si>
  <si>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</si>
  <si>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</si>
  <si>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</si>
  <si>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</si>
  <si>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</si>
  <si>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</si>
  <si>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</si>
  <si>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</si>
  <si>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</si>
  <si>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</si>
  <si>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</si>
  <si>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</si>
  <si>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</si>
  <si>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</si>
  <si>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</si>
  <si>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</si>
  <si>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</si>
  <si>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</si>
  <si>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</si>
  <si>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</si>
  <si>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</si>
  <si>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</si>
  <si>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</si>
  <si>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</si>
  <si>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</si>
  <si>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</si>
  <si>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</si>
  <si>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</si>
  <si>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</si>
  <si>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</si>
  <si>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</si>
  <si>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</si>
  <si>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</si>
  <si>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</si>
  <si>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</si>
  <si>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</si>
  <si>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</si>
  <si>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</si>
  <si>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</si>
  <si>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</si>
  <si>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</si>
  <si>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</si>
  <si>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</si>
  <si>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</si>
  <si>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</si>
  <si>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</si>
  <si>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</si>
  <si>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</si>
  <si>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</si>
  <si>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</si>
  <si>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</si>
  <si>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</si>
  <si>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</si>
  <si>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</si>
  <si>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</si>
  <si>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</si>
  <si>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</si>
  <si>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</si>
  <si>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</si>
  <si>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</si>
  <si>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</si>
  <si>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</si>
  <si>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</si>
  <si>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</si>
  <si>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</si>
  <si>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</si>
  <si>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</si>
  <si>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</si>
  <si>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</si>
  <si>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</si>
  <si>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</si>
  <si>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</si>
  <si>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</si>
  <si>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</si>
  <si>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</si>
  <si>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</si>
  <si>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</si>
  <si>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</si>
  <si>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</si>
  <si>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</si>
  <si>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</si>
  <si>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</si>
  <si>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</si>
  <si>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</si>
  <si>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</si>
  <si>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</si>
  <si>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</si>
  <si>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</si>
  <si>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</si>
  <si>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</si>
  <si>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</si>
  <si>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</si>
  <si>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</si>
  <si>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</si>
  <si>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</si>
  <si>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</si>
  <si>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</si>
  <si>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</si>
  <si>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</si>
  <si>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</si>
  <si>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</si>
  <si>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</si>
  <si>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</si>
  <si>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</si>
  <si>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</si>
  <si>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</si>
  <si>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</si>
  <si>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</si>
  <si>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</si>
  <si>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</si>
  <si>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</si>
  <si>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</si>
  <si>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</si>
  <si>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</si>
  <si>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</si>
  <si>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</si>
  <si>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</si>
  <si>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</si>
  <si>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</si>
  <si>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</si>
  <si>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</si>
  <si>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</si>
  <si>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</si>
  <si>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</si>
  <si>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</si>
  <si>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</si>
  <si>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</si>
  <si>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</si>
  <si>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</si>
  <si>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</si>
  <si>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</si>
  <si>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</si>
  <si>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</si>
  <si>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</si>
  <si>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</si>
  <si>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</si>
  <si>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</si>
  <si>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</si>
  <si>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</si>
  <si>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</si>
  <si>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</si>
  <si>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</si>
  <si>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</si>
  <si>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</si>
  <si>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</si>
  <si>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</si>
  <si>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</si>
  <si>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</si>
  <si>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</si>
  <si>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</si>
  <si>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</si>
  <si>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</si>
  <si>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</si>
  <si>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</si>
  <si>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</si>
  <si>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</si>
  <si>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</si>
  <si>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</si>
  <si>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</si>
  <si>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</si>
  <si>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</si>
  <si>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</si>
  <si>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</si>
  <si>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</si>
  <si>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</si>
  <si>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</si>
  <si>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</si>
  <si>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</si>
  <si>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</si>
  <si>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</si>
  <si>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</si>
  <si>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</si>
  <si>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</si>
  <si>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</si>
  <si>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</si>
  <si>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</si>
  <si>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</si>
  <si>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</si>
  <si>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</si>
  <si>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</si>
  <si>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</si>
  <si>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</si>
  <si>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</si>
  <si>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</si>
  <si>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</si>
  <si>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</si>
  <si>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</si>
  <si>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</si>
  <si>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</si>
  <si>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</si>
  <si>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</si>
  <si>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</si>
  <si>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</si>
  <si>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</si>
  <si>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</si>
  <si>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</si>
  <si>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</si>
  <si>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</si>
  <si>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</si>
  <si>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</si>
  <si>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</si>
  <si>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</si>
  <si>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</si>
  <si>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</si>
  <si>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</si>
  <si>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</si>
  <si>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</si>
  <si>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</si>
  <si>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</si>
  <si>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</si>
  <si>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</si>
  <si>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</si>
  <si>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</si>
  <si>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</si>
  <si>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</si>
  <si>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</si>
  <si>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</si>
  <si>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</si>
  <si>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</si>
  <si>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</si>
  <si>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</si>
  <si>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</si>
  <si>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</si>
  <si>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</si>
  <si>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</si>
  <si>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</si>
  <si>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</si>
  <si>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</si>
  <si>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</si>
  <si>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</si>
  <si>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</si>
  <si>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</si>
  <si>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</si>
  <si>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</si>
  <si>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</si>
  <si>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</si>
  <si>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</si>
  <si>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</si>
  <si>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</si>
  <si>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</si>
  <si>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</si>
  <si>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</si>
  <si>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</si>
  <si>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</si>
  <si>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</si>
  <si>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</si>
  <si>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</si>
  <si>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</si>
  <si>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</si>
  <si>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</si>
  <si>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</si>
  <si>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</si>
  <si>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</si>
  <si>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</si>
  <si>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</si>
  <si>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</si>
  <si>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</si>
  <si>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</si>
  <si>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</si>
  <si>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</si>
  <si>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</si>
  <si>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</si>
  <si>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</si>
  <si>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</si>
  <si>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</si>
  <si>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</si>
  <si>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</si>
  <si>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</si>
  <si>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</si>
  <si>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</si>
  <si>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</si>
  <si>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</si>
  <si>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</si>
  <si>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</si>
  <si>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</si>
  <si>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</si>
  <si>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</si>
  <si>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</si>
  <si>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</si>
  <si>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</si>
  <si>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</si>
  <si>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</si>
  <si>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</si>
  <si>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</si>
  <si>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</si>
  <si>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</si>
  <si>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</si>
  <si>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</si>
  <si>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</si>
  <si>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</si>
  <si>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</si>
  <si>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</si>
  <si>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</si>
  <si>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</si>
  <si>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</si>
  <si>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</si>
  <si>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</si>
  <si>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</si>
  <si>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</si>
  <si>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</si>
  <si>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</si>
  <si>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</si>
  <si>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</si>
  <si>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</si>
  <si>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</si>
  <si>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</si>
  <si>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</si>
  <si>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</si>
  <si>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</si>
  <si>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</si>
  <si>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</si>
  <si>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</si>
  <si>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</si>
  <si>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</si>
  <si>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</si>
  <si>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</si>
  <si>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</si>
  <si>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</si>
  <si>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</si>
  <si>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</si>
  <si>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</si>
  <si>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</si>
  <si>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</si>
  <si>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</si>
  <si>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</si>
  <si>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</si>
  <si>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</si>
  <si>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</si>
  <si>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</si>
  <si>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</si>
  <si>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</si>
  <si>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</si>
  <si>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</si>
  <si>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</si>
  <si>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</si>
  <si>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</si>
  <si>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</si>
  <si>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</si>
  <si>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</si>
  <si>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</si>
  <si>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</si>
  <si>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</si>
  <si>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</si>
  <si>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</si>
  <si>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</si>
  <si>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</si>
  <si>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</si>
  <si>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</si>
  <si>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</si>
  <si>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</si>
  <si>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</si>
  <si>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</si>
  <si>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</si>
  <si>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</si>
  <si>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</si>
  <si>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</si>
  <si>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</si>
  <si>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</si>
  <si>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</si>
  <si>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</si>
  <si>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</si>
  <si>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</si>
  <si>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</si>
  <si>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</si>
  <si>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</si>
  <si>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</si>
  <si>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</si>
  <si>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</si>
  <si>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</si>
  <si>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</si>
  <si>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</si>
  <si>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</si>
  <si>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</si>
  <si>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</si>
  <si>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</si>
  <si>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</si>
  <si>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</si>
  <si>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</si>
  <si>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</si>
  <si>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</si>
  <si>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</si>
  <si>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</si>
  <si>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</si>
  <si>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</si>
  <si>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</si>
  <si>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</si>
  <si>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</si>
  <si>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</si>
  <si>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</si>
  <si>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</si>
  <si>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</si>
  <si>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</si>
  <si>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</si>
  <si>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</si>
  <si>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</si>
  <si>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</si>
  <si>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</si>
  <si>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</si>
  <si>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</si>
  <si>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</si>
  <si>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</si>
  <si>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</si>
  <si>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</si>
  <si>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</si>
  <si>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</si>
  <si>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</si>
  <si>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</si>
  <si>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</si>
  <si>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</si>
  <si>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</si>
  <si>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</si>
  <si>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</si>
  <si>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</si>
  <si>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</si>
  <si>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</si>
  <si>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</si>
  <si>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</si>
  <si>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</si>
  <si>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</si>
  <si>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</si>
  <si>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</si>
  <si>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</si>
  <si>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</si>
  <si>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</si>
  <si>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</si>
  <si>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</si>
  <si>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</si>
  <si>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</si>
  <si>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</si>
  <si>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</si>
  <si>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</si>
  <si>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</si>
  <si>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</si>
  <si>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</si>
  <si>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</si>
  <si>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</si>
  <si>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</si>
  <si>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</si>
  <si>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</si>
  <si>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</si>
  <si>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</si>
  <si>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</si>
  <si>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</si>
  <si>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</si>
  <si>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</si>
  <si>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</si>
  <si>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</si>
  <si>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</si>
  <si>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</si>
  <si>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</si>
  <si>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</si>
  <si>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</si>
  <si>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</si>
  <si>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</si>
  <si>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</si>
  <si>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</si>
  <si>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</si>
  <si>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</si>
  <si>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</si>
  <si>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</si>
  <si>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</si>
  <si>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</si>
  <si>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</si>
  <si>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</si>
  <si>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</si>
  <si>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</si>
  <si>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</si>
  <si>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</si>
  <si>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</si>
  <si>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</si>
  <si>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</si>
  <si>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</si>
  <si>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</si>
  <si>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</si>
  <si>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</si>
  <si>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</si>
  <si>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</si>
  <si>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</si>
  <si>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</si>
  <si>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</si>
  <si>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</si>
  <si>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</si>
  <si>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</si>
  <si>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</si>
  <si>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</si>
  <si>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</si>
  <si>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</si>
  <si>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</si>
  <si>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</si>
  <si>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</si>
  <si>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</si>
  <si>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</si>
  <si>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</si>
  <si>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</si>
  <si>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</si>
  <si>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</si>
  <si>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</si>
  <si>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</si>
  <si>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</si>
  <si>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</si>
  <si>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</si>
  <si>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</si>
  <si>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</si>
  <si>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</si>
  <si>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</si>
  <si>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</si>
  <si>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</si>
  <si>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</si>
  <si>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</si>
  <si>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</si>
  <si>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</si>
  <si>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</si>
  <si>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</si>
  <si>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</si>
  <si>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</si>
  <si>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</si>
  <si>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</si>
  <si>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</si>
  <si>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</si>
  <si>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</si>
  <si>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</si>
  <si>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</si>
  <si>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</si>
  <si>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</si>
  <si>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</si>
  <si>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</si>
  <si>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</si>
  <si>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</si>
  <si>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</si>
  <si>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</si>
  <si>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</si>
  <si>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</si>
  <si>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</si>
  <si>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</si>
  <si>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</si>
  <si>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</si>
  <si>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</si>
  <si>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</si>
  <si>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</si>
  <si>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</si>
  <si>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</si>
  <si>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</si>
  <si>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</si>
  <si>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</si>
  <si>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</si>
  <si>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</si>
  <si>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</si>
  <si>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</si>
  <si>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</si>
  <si>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</si>
  <si>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</si>
  <si>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</si>
  <si>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</si>
  <si>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</si>
  <si>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</si>
  <si>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</si>
  <si>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</si>
  <si>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</si>
  <si>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</si>
  <si>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</si>
  <si>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</si>
  <si>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</si>
  <si>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</si>
  <si>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</si>
  <si>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</si>
  <si>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</si>
  <si>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</si>
  <si>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</si>
  <si>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</si>
  <si>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</si>
  <si>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</si>
  <si>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</si>
  <si>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</si>
  <si>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</si>
  <si>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</si>
  <si>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</si>
  <si>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</si>
  <si>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</si>
  <si>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</si>
  <si>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</si>
  <si>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</si>
  <si>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</si>
  <si>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</si>
  <si>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</si>
  <si>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</si>
  <si>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</si>
  <si>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</si>
  <si>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</si>
  <si>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</si>
  <si>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</si>
  <si>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</si>
  <si>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</si>
  <si>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</si>
  <si>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</si>
  <si>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</si>
  <si>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</si>
  <si>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</si>
  <si>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</si>
  <si>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</si>
  <si>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</si>
  <si>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</si>
  <si>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</si>
  <si>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</si>
  <si>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</si>
  <si>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</si>
  <si>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</si>
  <si>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</si>
  <si>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</si>
  <si>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</si>
  <si>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</si>
  <si>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</si>
  <si>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</si>
  <si>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</si>
  <si>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</si>
  <si>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</si>
  <si>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</si>
  <si>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</si>
  <si>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</si>
  <si>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</si>
  <si>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</si>
  <si>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</si>
  <si>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</si>
  <si>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</si>
  <si>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</si>
  <si>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</si>
  <si>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</si>
  <si>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</si>
  <si>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</si>
  <si>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</si>
  <si>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</si>
  <si>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</si>
  <si>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</si>
  <si>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</si>
  <si>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</si>
  <si>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</si>
  <si>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</si>
  <si>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</si>
  <si>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</si>
  <si>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</si>
  <si>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</si>
  <si>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</si>
  <si>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</si>
  <si>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</si>
  <si>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</si>
  <si>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</si>
  <si>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</si>
  <si>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</si>
  <si>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</si>
  <si>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</si>
  <si>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</si>
  <si>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</si>
  <si>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</si>
  <si>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</si>
  <si>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</si>
  <si>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</si>
  <si>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</si>
  <si>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</si>
  <si>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</si>
  <si>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</si>
  <si>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</si>
  <si>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</si>
  <si>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</si>
  <si>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</si>
  <si>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</si>
  <si>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</si>
  <si>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</si>
  <si>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</si>
  <si>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</si>
  <si>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</si>
  <si>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</si>
  <si>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</si>
  <si>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</si>
  <si>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</si>
  <si>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</si>
  <si>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</si>
  <si>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</si>
  <si>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</si>
  <si>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</si>
  <si>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</si>
  <si>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</si>
  <si>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</si>
  <si>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</si>
  <si>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</si>
  <si>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</si>
  <si>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</si>
  <si>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</si>
  <si>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</si>
  <si>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</si>
  <si>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</si>
  <si>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</si>
  <si>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</si>
  <si>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</si>
  <si>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</si>
  <si>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</si>
  <si>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</si>
  <si>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</si>
  <si>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</si>
  <si>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</si>
  <si>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</si>
  <si>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</si>
  <si>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</si>
  <si>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</si>
  <si>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</si>
  <si>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</si>
  <si>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</si>
  <si>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</si>
  <si>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</si>
  <si>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</si>
  <si>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</si>
  <si>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</si>
  <si>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</si>
  <si>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</si>
  <si>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</si>
  <si>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</si>
  <si>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</si>
  <si>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</si>
  <si>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</si>
  <si>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</si>
  <si>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</si>
  <si>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</si>
  <si>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</si>
  <si>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</si>
  <si>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</si>
  <si>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</si>
  <si>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</si>
  <si>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</si>
  <si>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</si>
  <si>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</si>
  <si>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</si>
  <si>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</si>
  <si>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</si>
  <si>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</si>
  <si>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</si>
  <si>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</si>
  <si>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</si>
  <si>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</si>
  <si>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</si>
  <si>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</si>
  <si>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</si>
  <si>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</si>
  <si>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</si>
  <si>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</si>
  <si>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</si>
  <si>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</si>
  <si>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</si>
  <si>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</si>
  <si>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</si>
  <si>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</si>
  <si>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</si>
  <si>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</si>
  <si>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</si>
  <si>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</si>
  <si>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</si>
  <si>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</si>
  <si>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</si>
  <si>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</si>
  <si>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</si>
  <si>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</si>
  <si>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</si>
  <si>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</si>
  <si>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</si>
  <si>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</si>
  <si>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</si>
  <si>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</si>
  <si>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</si>
  <si>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</si>
  <si>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</si>
  <si>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</si>
  <si>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</si>
  <si>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</si>
  <si>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</si>
  <si>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</si>
  <si>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</si>
  <si>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</si>
  <si>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</si>
  <si>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</si>
  <si>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</si>
  <si>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</si>
  <si>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</si>
  <si>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</si>
  <si>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</si>
  <si>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</si>
  <si>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</si>
  <si>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</si>
  <si>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</si>
  <si>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</si>
  <si>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</si>
  <si>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</si>
  <si>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</si>
  <si>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</si>
  <si>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</si>
  <si>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</si>
  <si>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</si>
  <si>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</si>
  <si>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</si>
  <si>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</si>
  <si>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</si>
  <si>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</si>
  <si>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</si>
  <si>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</si>
  <si>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</si>
  <si>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</si>
  <si>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</si>
  <si>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</si>
  <si>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</si>
  <si>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</si>
  <si>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</si>
  <si>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</si>
  <si>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</si>
  <si>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</si>
  <si>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</si>
  <si>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</si>
  <si>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</si>
  <si>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</si>
  <si>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</si>
  <si>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</si>
  <si>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</si>
  <si>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</si>
  <si>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</si>
  <si>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</si>
  <si>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</si>
  <si>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</si>
  <si>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</si>
  <si>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</si>
  <si>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</si>
  <si>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</si>
  <si>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</si>
  <si>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</si>
  <si>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</si>
  <si>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</si>
  <si>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</si>
  <si>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</si>
  <si>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</si>
  <si>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</si>
  <si>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</si>
  <si>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</si>
  <si>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</si>
  <si>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</si>
  <si>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</si>
  <si>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</si>
  <si>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</si>
  <si>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</si>
  <si>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</si>
  <si>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</si>
  <si>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</si>
  <si>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</si>
  <si>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</si>
  <si>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</si>
  <si>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</si>
  <si>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</si>
  <si>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</si>
  <si>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</si>
  <si>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</si>
  <si>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</si>
  <si>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</si>
  <si>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</si>
  <si>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</si>
  <si>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</si>
  <si>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</si>
  <si>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</si>
  <si>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</si>
  <si>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</si>
  <si>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</si>
  <si>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</si>
  <si>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</si>
  <si>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</si>
  <si>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</si>
  <si>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</si>
  <si>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</si>
  <si>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</si>
  <si>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</si>
  <si>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</si>
  <si>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</si>
  <si>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</si>
  <si>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</si>
  <si>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</si>
  <si>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</si>
  <si>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</si>
  <si>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</si>
  <si>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</si>
  <si>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</si>
  <si>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</si>
  <si>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</si>
  <si>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</si>
  <si>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</si>
  <si>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</si>
  <si>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</si>
  <si>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</si>
  <si>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</si>
  <si>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</si>
  <si>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</si>
  <si>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</si>
  <si>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</si>
  <si>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</si>
  <si>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</si>
  <si>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</si>
  <si>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</si>
  <si>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</si>
  <si>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</si>
  <si>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</si>
  <si>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</si>
  <si>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</si>
  <si>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</si>
  <si>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</si>
  <si>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</si>
  <si>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</si>
  <si>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</si>
  <si>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</si>
  <si>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</si>
  <si>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</si>
  <si>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</si>
  <si>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</si>
  <si>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</si>
  <si>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</si>
  <si>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</si>
  <si>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</si>
  <si>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</si>
  <si>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</si>
  <si>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</si>
  <si>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</si>
  <si>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</si>
  <si>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</si>
  <si>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</si>
  <si>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</si>
  <si>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</si>
  <si>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</si>
  <si>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</si>
  <si>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</si>
  <si>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</si>
  <si>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</si>
  <si>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</si>
  <si>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</si>
  <si>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</si>
  <si>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</si>
  <si>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</si>
  <si>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</si>
  <si>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</si>
  <si>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</si>
  <si>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</si>
  <si>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</si>
  <si>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</si>
  <si>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</si>
  <si>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</si>
  <si>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</si>
  <si>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</si>
  <si>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</si>
  <si>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</si>
  <si>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</si>
  <si>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</si>
  <si>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</si>
  <si>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</si>
  <si>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</si>
  <si>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</si>
  <si>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</si>
  <si>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</si>
  <si>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</si>
  <si>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</si>
  <si>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</si>
  <si>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</si>
  <si>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</si>
  <si>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</si>
  <si>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</si>
  <si>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</si>
  <si>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</si>
  <si>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</si>
  <si>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</si>
  <si>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</si>
  <si>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</si>
  <si>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</si>
  <si>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</si>
  <si>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</si>
  <si>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</si>
  <si>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</si>
  <si>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</si>
  <si>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</si>
  <si>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</si>
  <si>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</si>
  <si>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</si>
  <si>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</si>
  <si>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</si>
  <si>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</si>
  <si>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</si>
  <si>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</si>
  <si>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</si>
  <si>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</si>
  <si>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</si>
  <si>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</si>
  <si>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</si>
  <si>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</si>
  <si>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</si>
  <si>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</si>
  <si>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</si>
  <si>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</si>
  <si>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</si>
  <si>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</si>
  <si>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</si>
  <si>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</si>
  <si>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</si>
  <si>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</si>
  <si>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</si>
  <si>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</si>
  <si>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</si>
  <si>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</si>
  <si>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</si>
  <si>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</si>
  <si>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</si>
  <si>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</si>
  <si>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</si>
  <si>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</si>
  <si>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</si>
  <si>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</si>
  <si>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</si>
  <si>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</si>
  <si>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</si>
  <si>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</si>
  <si>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</si>
  <si>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</si>
  <si>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</si>
  <si>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</si>
  <si>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</si>
  <si>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</si>
  <si>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</si>
  <si>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</si>
  <si>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</si>
  <si>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</si>
  <si>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</si>
  <si>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</si>
  <si>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</si>
  <si>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</si>
  <si>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</si>
  <si>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</si>
  <si>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</si>
  <si>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</si>
  <si>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</si>
  <si>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</si>
  <si>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</si>
  <si>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</si>
  <si>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</si>
  <si>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</si>
  <si>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</si>
  <si>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</si>
  <si>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</si>
  <si>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</si>
  <si>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</si>
  <si>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</si>
  <si>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</si>
  <si>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</si>
  <si>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</si>
  <si>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</si>
  <si>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</si>
  <si>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</si>
  <si>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</si>
  <si>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</si>
  <si>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</si>
  <si>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</si>
  <si>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</si>
  <si>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</si>
  <si>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</si>
  <si>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</si>
  <si>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</si>
  <si>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</si>
  <si>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</si>
  <si>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</si>
  <si>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</si>
  <si>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</si>
  <si>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</si>
  <si>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</si>
  <si>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</si>
  <si>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</si>
  <si>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</si>
  <si>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</si>
  <si>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</si>
  <si>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</si>
  <si>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</si>
  <si>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</si>
  <si>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</si>
  <si>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</si>
  <si>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</si>
  <si>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</si>
  <si>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</si>
  <si>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</si>
  <si>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</si>
  <si>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</si>
  <si>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</si>
  <si>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</si>
  <si>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</si>
  <si>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</si>
  <si>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</si>
  <si>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</si>
  <si>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</si>
  <si>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</si>
  <si>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</si>
  <si>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</si>
  <si>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</si>
  <si>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</si>
  <si>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</si>
  <si>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</si>
  <si>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</si>
  <si>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</si>
  <si>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</si>
  <si>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</si>
  <si>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</si>
  <si>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</si>
  <si>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</si>
  <si>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</si>
  <si>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</si>
  <si>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</si>
  <si>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</si>
  <si>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</si>
  <si>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</si>
  <si>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</si>
  <si>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</si>
  <si>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</si>
  <si>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</si>
  <si>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</si>
  <si>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</si>
  <si>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</si>
  <si>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</si>
  <si>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</si>
  <si>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</si>
  <si>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</si>
  <si>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</si>
  <si>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</si>
  <si>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</si>
  <si>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</si>
  <si>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</si>
  <si>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</si>
  <si>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</si>
  <si>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</si>
  <si>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</si>
  <si>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</si>
  <si>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</si>
  <si>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</si>
  <si>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</si>
  <si>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</si>
  <si>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</si>
  <si>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</si>
  <si>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</si>
  <si>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</si>
  <si>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</si>
  <si>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</si>
  <si>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</si>
  <si>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</si>
  <si>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</si>
  <si>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</si>
  <si>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</si>
  <si>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</si>
  <si>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</si>
  <si>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</si>
  <si>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</si>
  <si>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</si>
  <si>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</si>
  <si>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</si>
  <si>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</si>
  <si>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</si>
  <si>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</si>
  <si>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</si>
  <si>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</si>
  <si>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</si>
  <si>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</si>
  <si>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</si>
  <si>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</si>
  <si>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</si>
  <si>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</si>
  <si>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</si>
  <si>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</si>
  <si>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</si>
  <si>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</si>
  <si>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</si>
  <si>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</si>
  <si>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</si>
  <si>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</si>
  <si>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</si>
  <si>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</si>
  <si>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</si>
  <si>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</si>
  <si>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</si>
  <si>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</si>
  <si>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</si>
  <si>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</si>
  <si>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</si>
  <si>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</si>
  <si>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</si>
  <si>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</si>
  <si>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</si>
  <si>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</si>
  <si>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</si>
  <si>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</si>
  <si>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</si>
  <si>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</si>
  <si>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</si>
  <si>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</si>
  <si>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</si>
  <si>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</si>
  <si>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</si>
  <si>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</si>
  <si>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</si>
  <si>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</si>
  <si>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</si>
  <si>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</si>
  <si>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</si>
  <si>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</si>
  <si>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</si>
  <si>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</si>
  <si>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</si>
  <si>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</si>
  <si>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</si>
  <si>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</si>
  <si>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</si>
  <si>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</si>
  <si>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</si>
  <si>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</si>
  <si>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</si>
  <si>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</si>
  <si>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</si>
  <si>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</si>
  <si>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</si>
  <si>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</si>
  <si>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</si>
  <si>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</si>
  <si>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</si>
  <si>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</si>
  <si>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</si>
  <si>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</si>
  <si>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</si>
  <si>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</si>
  <si>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</si>
  <si>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</si>
  <si>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</si>
  <si>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</si>
  <si>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</si>
  <si>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</si>
  <si>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</si>
  <si>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</si>
  <si>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</si>
  <si>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</si>
  <si>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</si>
  <si>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</si>
  <si>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</si>
  <si>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</si>
  <si>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</si>
  <si>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</si>
  <si>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</si>
  <si>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</si>
  <si>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</si>
  <si>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</si>
  <si>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</si>
  <si>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</si>
  <si>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</si>
  <si>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</si>
  <si>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</si>
  <si>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</si>
  <si>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</si>
  <si>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</si>
  <si>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</si>
  <si>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</si>
  <si>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</si>
  <si>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</si>
  <si>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</si>
  <si>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</si>
  <si>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</si>
  <si>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</si>
  <si>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</si>
  <si>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</si>
  <si>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</si>
  <si>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</si>
  <si>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</si>
  <si>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</si>
  <si>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</si>
  <si>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</si>
  <si>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</si>
  <si>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</si>
  <si>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</si>
  <si>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</si>
  <si>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</si>
  <si>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</si>
  <si>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</si>
  <si>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</si>
  <si>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</si>
  <si>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</si>
  <si>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</si>
  <si>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</si>
  <si>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</si>
  <si>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</si>
  <si>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</si>
  <si>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</si>
  <si>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</si>
  <si>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</si>
  <si>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</si>
  <si>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</si>
  <si>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</si>
  <si>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</si>
  <si>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</si>
  <si>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</si>
  <si>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</si>
  <si>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</si>
  <si>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</si>
  <si>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</si>
  <si>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</si>
  <si>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</si>
  <si>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</si>
  <si>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</si>
  <si>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</si>
  <si>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</si>
  <si>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</si>
  <si>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</si>
  <si>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</si>
  <si>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</si>
  <si>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</si>
  <si>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</si>
  <si>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</si>
  <si>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</si>
  <si>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</si>
  <si>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</si>
  <si>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</si>
  <si>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</si>
  <si>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</si>
  <si>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</si>
  <si>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</si>
  <si>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</si>
  <si>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</si>
  <si>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</si>
  <si>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</si>
  <si>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</si>
  <si>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</si>
  <si>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</si>
  <si>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</si>
  <si>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</si>
  <si>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</si>
  <si>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</si>
  <si>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</si>
  <si>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</si>
  <si>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</si>
  <si>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</si>
  <si>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</si>
  <si>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</si>
  <si>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</si>
  <si>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</si>
  <si>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</si>
  <si>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</si>
  <si>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</si>
  <si>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</si>
  <si>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</si>
  <si>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</si>
  <si>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</si>
  <si>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</si>
  <si>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</si>
  <si>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</si>
  <si>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</si>
  <si>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</si>
  <si>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</si>
  <si>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</si>
  <si>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</si>
  <si>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</si>
  <si>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</si>
  <si>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</si>
  <si>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</si>
  <si>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</si>
  <si>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</si>
  <si>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</si>
  <si>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</si>
  <si>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</si>
  <si>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</si>
  <si>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</si>
  <si>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</si>
  <si>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</si>
  <si>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</si>
  <si>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</si>
  <si>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</si>
  <si>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</si>
  <si>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</si>
  <si>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</si>
  <si>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</si>
  <si>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</si>
  <si>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</si>
  <si>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</si>
  <si>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</si>
  <si>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</si>
  <si>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</si>
  <si>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</si>
  <si>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</si>
  <si>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</si>
  <si>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</si>
  <si>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</si>
  <si>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</si>
  <si>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</si>
  <si>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</si>
  <si>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</si>
  <si>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</si>
  <si>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</si>
  <si>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</si>
  <si>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</si>
  <si>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</si>
  <si>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</si>
  <si>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</si>
  <si>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</si>
  <si>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</si>
  <si>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</si>
  <si>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</si>
  <si>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</si>
  <si>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</si>
  <si>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</si>
  <si>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</si>
  <si>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</si>
  <si>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</si>
  <si>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</si>
  <si>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</si>
  <si>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</si>
  <si>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</si>
  <si>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</si>
  <si>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</si>
  <si>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</si>
  <si>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</si>
  <si>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</si>
  <si>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</si>
  <si>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</si>
  <si>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</si>
  <si>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</si>
  <si>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</si>
  <si>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</si>
  <si>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</si>
  <si>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</si>
  <si>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</si>
  <si>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</si>
  <si>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</si>
  <si>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</si>
  <si>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</si>
  <si>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</si>
  <si>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</si>
  <si>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</si>
  <si>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</si>
  <si>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</si>
  <si>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</si>
  <si>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</si>
  <si>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</si>
  <si>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</si>
  <si>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</si>
  <si>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</si>
  <si>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</si>
  <si>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</si>
  <si>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</si>
  <si>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</si>
  <si>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</si>
  <si>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</si>
  <si>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</si>
  <si>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</si>
  <si>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</si>
  <si>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</si>
  <si>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</si>
  <si>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</si>
  <si>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</si>
  <si>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</si>
  <si>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</si>
  <si>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</si>
  <si>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</si>
  <si>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</si>
  <si>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</si>
  <si>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</si>
  <si>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</si>
  <si>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</si>
  <si>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</si>
  <si>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</si>
  <si>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</si>
  <si>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</si>
  <si>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</si>
  <si>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</si>
  <si>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</si>
  <si>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</si>
  <si>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</si>
  <si>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</si>
  <si>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</si>
  <si>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</si>
  <si>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</si>
  <si>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</si>
  <si>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</si>
  <si>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</si>
  <si>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</si>
  <si>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</si>
  <si>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</si>
  <si>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</si>
  <si>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</si>
  <si>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</si>
  <si>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</si>
  <si>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</si>
  <si>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</si>
  <si>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</si>
  <si>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</si>
  <si>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</si>
  <si>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</si>
  <si>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</si>
  <si>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</si>
  <si>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</si>
  <si>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</si>
  <si>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</si>
  <si>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</si>
  <si>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</si>
  <si>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</si>
  <si>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</si>
  <si>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</si>
  <si>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</si>
  <si>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</si>
  <si>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</si>
  <si>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</si>
  <si>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</si>
  <si>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</si>
  <si>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</si>
  <si>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</si>
  <si>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</si>
  <si>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</si>
  <si>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</si>
  <si>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</si>
  <si>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</si>
  <si>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</si>
  <si>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</si>
  <si>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</si>
  <si>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</si>
  <si>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</si>
  <si>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</si>
  <si>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</si>
  <si>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</si>
  <si>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</si>
  <si>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</si>
  <si>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</si>
  <si>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</si>
  <si>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</si>
  <si>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</si>
  <si>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</si>
  <si>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</si>
  <si>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</si>
  <si>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</si>
  <si>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</si>
  <si>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</si>
  <si>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</si>
  <si>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</si>
  <si>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</si>
  <si>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</si>
  <si>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</si>
  <si>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</si>
  <si>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</si>
  <si>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</si>
  <si>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</si>
  <si>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</si>
  <si>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</si>
  <si>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</si>
  <si>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</si>
  <si>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</si>
  <si>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</si>
  <si>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</si>
  <si>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</si>
  <si>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</si>
  <si>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</si>
  <si>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</si>
  <si>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</si>
  <si>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</si>
  <si>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</si>
  <si>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</si>
  <si>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</si>
  <si>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</si>
  <si>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</si>
  <si>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</si>
  <si>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</si>
  <si>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</si>
  <si>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</si>
  <si>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</si>
  <si>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</si>
  <si>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</si>
  <si>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</si>
  <si>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</si>
  <si>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</si>
  <si>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</si>
  <si>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</si>
  <si>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</si>
  <si>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</si>
  <si>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</si>
  <si>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</si>
  <si>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</si>
  <si>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</si>
  <si>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</si>
  <si>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</si>
  <si>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</si>
  <si>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</si>
  <si>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</si>
  <si>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</si>
  <si>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</si>
  <si>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</si>
  <si>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</si>
  <si>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</si>
  <si>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</si>
  <si>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</si>
  <si>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</si>
  <si>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</si>
  <si>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</si>
  <si>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</si>
  <si>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</si>
  <si>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</si>
  <si>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</si>
  <si>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</si>
  <si>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</si>
  <si>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</si>
  <si>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</si>
  <si>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</si>
  <si>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</si>
  <si>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</si>
  <si>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</si>
  <si>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</si>
  <si>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</si>
  <si>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</si>
  <si>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</si>
  <si>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</si>
  <si>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</si>
  <si>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</si>
  <si>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</si>
  <si>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</si>
  <si>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</si>
  <si>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</si>
  <si>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</si>
  <si>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</si>
  <si>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</si>
  <si>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</si>
  <si>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</si>
  <si>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</si>
  <si>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</si>
  <si>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</si>
  <si>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</si>
  <si>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</si>
  <si>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</si>
  <si>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</si>
  <si>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</si>
  <si>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</si>
  <si>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</si>
  <si>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</si>
  <si>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</si>
  <si>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</si>
  <si>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</si>
  <si>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</si>
  <si>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</si>
  <si>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</si>
  <si>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</si>
  <si>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</si>
  <si>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</si>
  <si>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</si>
  <si>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</si>
  <si>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</si>
  <si>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</si>
  <si>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</si>
  <si>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</si>
  <si>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</si>
  <si>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</si>
  <si>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</si>
  <si>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</si>
  <si>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</si>
  <si>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</si>
  <si>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</si>
  <si>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</si>
  <si>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</si>
  <si>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</si>
  <si>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</si>
  <si>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</si>
  <si>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</si>
  <si>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</si>
  <si>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</si>
  <si>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</si>
  <si>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</si>
  <si>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</si>
  <si>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</si>
  <si>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</si>
  <si>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</si>
  <si>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</si>
  <si>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</si>
  <si>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</si>
  <si>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</si>
  <si>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</si>
  <si>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</si>
  <si>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</si>
  <si>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</si>
  <si>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</si>
  <si>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</si>
  <si>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</si>
  <si>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</si>
  <si>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</si>
  <si>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</si>
  <si>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</si>
  <si>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</si>
  <si>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</si>
  <si>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</si>
  <si>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</si>
  <si>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</si>
  <si>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</si>
  <si>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</si>
  <si>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</si>
  <si>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</si>
  <si>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</si>
  <si>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</si>
  <si>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</si>
  <si>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</si>
  <si>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</si>
  <si>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</si>
  <si>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</si>
  <si>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</si>
  <si>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</si>
  <si>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</si>
  <si>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</si>
  <si>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</si>
  <si>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</si>
  <si>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</si>
  <si>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</si>
  <si>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</si>
  <si>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</si>
  <si>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</si>
  <si>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</si>
  <si>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</si>
  <si>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</si>
  <si>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</si>
  <si>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</si>
  <si>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</si>
  <si>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</si>
  <si>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</si>
  <si>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</si>
  <si>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</si>
  <si>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</si>
  <si>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</si>
  <si>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</si>
  <si>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</si>
  <si>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</si>
  <si>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</si>
  <si>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</si>
  <si>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</si>
  <si>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</si>
  <si>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</si>
  <si>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</si>
  <si>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</si>
  <si>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</si>
  <si>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</si>
  <si>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</si>
  <si>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</si>
  <si>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</si>
  <si>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</si>
  <si>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</si>
  <si>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</si>
  <si>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</si>
  <si>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</si>
  <si>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</si>
  <si>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</si>
  <si>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</si>
  <si>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</si>
  <si>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</si>
  <si>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</si>
  <si>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</si>
  <si>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</si>
  <si>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</si>
  <si>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</si>
  <si>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</si>
  <si>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</si>
  <si>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</si>
  <si>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</si>
  <si>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</si>
  <si>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</si>
  <si>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</si>
  <si>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</si>
  <si>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</si>
  <si>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</si>
  <si>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</si>
  <si>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</si>
  <si>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</si>
  <si>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</si>
  <si>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</si>
  <si>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</si>
  <si>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</si>
  <si>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</si>
  <si>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</si>
  <si>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</si>
  <si>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</si>
  <si>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</si>
  <si>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</si>
  <si>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</si>
  <si>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</si>
  <si>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</si>
  <si>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</si>
  <si>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</si>
  <si>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</si>
  <si>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</si>
  <si>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</si>
  <si>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</si>
  <si>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</si>
  <si>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</si>
  <si>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</si>
  <si>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</si>
  <si>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</si>
  <si>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</si>
  <si>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</si>
  <si>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</si>
  <si>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</si>
  <si>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</si>
  <si>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</si>
  <si>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</si>
  <si>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</si>
  <si>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</si>
  <si>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</si>
  <si>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</si>
  <si>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</si>
  <si>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</si>
  <si>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</si>
  <si>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</si>
  <si>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</si>
  <si>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</si>
  <si>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</si>
  <si>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</si>
  <si>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</si>
  <si>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</si>
  <si>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</si>
  <si>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</si>
  <si>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</si>
  <si>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</si>
  <si>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</si>
  <si>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</si>
  <si>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</si>
  <si>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</si>
  <si>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</si>
  <si>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</si>
  <si>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</si>
  <si>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</si>
  <si>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</si>
  <si>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</si>
  <si>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</si>
  <si>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</si>
  <si>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</si>
  <si>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</si>
  <si>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</si>
  <si>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</si>
  <si>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</si>
  <si>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</si>
  <si>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</si>
  <si>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</si>
  <si>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</si>
  <si>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</si>
  <si>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</si>
  <si>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</si>
  <si>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</si>
  <si>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</si>
  <si>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</si>
  <si>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</si>
  <si>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</si>
  <si>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</si>
  <si>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</si>
  <si>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</si>
  <si>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</si>
  <si>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</si>
  <si>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</si>
  <si>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</si>
  <si>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</si>
  <si>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</si>
  <si>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</si>
  <si>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</si>
  <si>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</si>
  <si>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</si>
  <si>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</si>
  <si>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</si>
  <si>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</si>
  <si>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</si>
  <si>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</si>
  <si>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</si>
  <si>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</si>
  <si>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</si>
  <si>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</si>
  <si>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</si>
  <si>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</si>
  <si>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</si>
  <si>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</si>
  <si>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</si>
  <si>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</si>
  <si>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</si>
  <si>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</si>
  <si>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</si>
  <si>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</si>
  <si>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</si>
  <si>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</si>
  <si>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</si>
  <si>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</si>
  <si>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</si>
  <si>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</si>
  <si>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</si>
  <si>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</si>
  <si>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</si>
  <si>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</si>
  <si>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</si>
  <si>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</si>
  <si>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</si>
  <si>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</si>
  <si>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</si>
  <si>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</si>
  <si>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</si>
  <si>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</si>
  <si>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</si>
  <si>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</si>
  <si>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</si>
  <si>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</si>
  <si>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</si>
  <si>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</si>
  <si>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</si>
  <si>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</si>
  <si>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</si>
  <si>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</si>
  <si>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</si>
  <si>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</si>
  <si>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</si>
  <si>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</si>
  <si>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</si>
  <si>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</si>
  <si>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</si>
  <si>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</si>
  <si>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</si>
  <si>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</si>
  <si>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</si>
  <si>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</si>
  <si>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</si>
  <si>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</si>
  <si>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</si>
  <si>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</si>
  <si>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</si>
  <si>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</si>
  <si>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</si>
  <si>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</si>
  <si>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</si>
  <si>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</si>
  <si>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</si>
  <si>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</si>
  <si>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</si>
  <si>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</si>
  <si>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</si>
  <si>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</si>
  <si>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</si>
  <si>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</si>
  <si>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</si>
  <si>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</si>
  <si>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</si>
  <si>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</si>
  <si>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</si>
  <si>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</si>
  <si>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</si>
  <si>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</si>
  <si>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</si>
  <si>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</si>
  <si>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</si>
  <si>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</si>
  <si>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</si>
  <si>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</si>
  <si>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</si>
  <si>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</si>
  <si>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</si>
  <si>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</si>
  <si>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</si>
  <si>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</si>
  <si>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</si>
  <si>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</si>
  <si>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</si>
  <si>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</si>
  <si>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</si>
  <si>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</si>
  <si>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</si>
  <si>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</si>
  <si>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</si>
  <si>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</si>
  <si>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</si>
  <si>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</si>
  <si>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</si>
  <si>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</si>
  <si>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</si>
  <si>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</si>
  <si>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</si>
  <si>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</si>
  <si>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</si>
  <si>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</si>
  <si>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</si>
  <si>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</si>
  <si>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</si>
  <si>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</si>
  <si>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</si>
  <si>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</si>
  <si>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</si>
  <si>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</si>
  <si>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</si>
  <si>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</si>
  <si>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</si>
  <si>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</si>
  <si>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</si>
  <si>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</si>
  <si>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</si>
  <si>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</si>
  <si>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</si>
  <si>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</si>
  <si>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</si>
  <si>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</si>
  <si>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</si>
  <si>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</si>
  <si>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</si>
  <si>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</si>
  <si>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</si>
  <si>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</si>
  <si>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</si>
  <si>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</si>
  <si>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</si>
  <si>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</si>
  <si>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</si>
  <si>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</si>
  <si>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</si>
  <si>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</si>
  <si>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</si>
  <si>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</si>
  <si>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</si>
  <si>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</si>
  <si>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</si>
  <si>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</si>
  <si>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</si>
  <si>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</si>
  <si>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</si>
  <si>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</si>
  <si>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</si>
  <si>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</si>
  <si>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</si>
  <si>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</si>
  <si>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</si>
  <si>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</si>
  <si>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</si>
  <si>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</si>
  <si>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</si>
  <si>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</si>
  <si>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</si>
  <si>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</si>
  <si>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</si>
  <si>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</si>
  <si>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</si>
  <si>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</si>
  <si>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</si>
  <si>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</si>
  <si>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</si>
  <si>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</si>
  <si>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</si>
  <si>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</si>
  <si>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</si>
  <si>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</si>
  <si>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</si>
  <si>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</si>
  <si>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</si>
  <si>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</si>
  <si>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</si>
  <si>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</si>
  <si>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</si>
  <si>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</si>
  <si>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</si>
  <si>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</si>
  <si>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</si>
  <si>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</si>
  <si>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</si>
  <si>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</si>
  <si>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</si>
  <si>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</si>
  <si>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</si>
  <si>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</si>
  <si>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</si>
  <si>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</si>
  <si>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</si>
  <si>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</si>
  <si>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</si>
  <si>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</si>
  <si>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</si>
  <si>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</si>
  <si>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</si>
  <si>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</si>
  <si>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</si>
  <si>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</si>
  <si>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</si>
  <si>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</si>
  <si>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</si>
  <si>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</si>
  <si>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</si>
  <si>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</si>
  <si>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</si>
  <si>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</si>
  <si>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</si>
  <si>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</si>
  <si>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</si>
  <si>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</si>
  <si>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</si>
  <si>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</si>
  <si>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</si>
  <si>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</si>
  <si>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</si>
  <si>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</si>
  <si>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</si>
  <si>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</si>
  <si>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</si>
  <si>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</si>
  <si>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</si>
  <si>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</si>
  <si>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</si>
  <si>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</si>
  <si>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</si>
  <si>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</si>
  <si>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</si>
  <si>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</si>
  <si>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</si>
  <si>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</si>
  <si>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</si>
  <si>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</si>
  <si>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</si>
  <si>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</si>
  <si>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</si>
  <si>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</si>
  <si>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</si>
  <si>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</si>
  <si>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</si>
  <si>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</si>
  <si>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</si>
  <si>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</si>
  <si>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</si>
  <si>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</si>
  <si>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</si>
  <si>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</si>
  <si>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</si>
  <si>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</si>
  <si>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</si>
  <si>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</si>
  <si>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</si>
  <si>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</si>
  <si>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</si>
  <si>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</si>
  <si>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</si>
  <si>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</si>
  <si>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</si>
  <si>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</si>
  <si>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</si>
  <si>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</si>
  <si>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</si>
  <si>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</si>
  <si>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</si>
  <si>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</si>
  <si>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</si>
  <si>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</si>
  <si>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</si>
  <si>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</si>
  <si>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</si>
  <si>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</si>
  <si>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</si>
  <si>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</si>
  <si>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</si>
  <si>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</si>
  <si>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</si>
  <si>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</si>
  <si>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</si>
  <si>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</si>
  <si>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</si>
  <si>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</si>
  <si>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</si>
  <si>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</si>
  <si>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</si>
  <si>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</si>
  <si>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</si>
  <si>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</si>
  <si>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</si>
  <si>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</si>
  <si>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</si>
  <si>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</si>
  <si>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</si>
  <si>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</si>
  <si>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</si>
  <si>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</si>
  <si>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</si>
  <si>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</si>
  <si>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</si>
  <si>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</si>
  <si>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</si>
  <si>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</si>
  <si>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</si>
  <si>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</si>
  <si>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</si>
  <si>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</si>
  <si>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</si>
  <si>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</si>
  <si>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</si>
  <si>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</si>
  <si>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</si>
  <si>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</si>
  <si>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</si>
  <si>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</si>
  <si>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</si>
  <si>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</si>
  <si>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</si>
  <si>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</si>
  <si>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</si>
  <si>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</si>
  <si>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</si>
  <si>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</si>
  <si>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</si>
  <si>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</si>
  <si>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</si>
  <si>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</si>
  <si>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</si>
  <si>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</si>
  <si>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</si>
  <si>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</si>
  <si>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</si>
  <si>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</si>
  <si>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</si>
  <si>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</si>
  <si>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</si>
  <si>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</si>
  <si>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</si>
  <si>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</si>
  <si>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</si>
  <si>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</si>
  <si>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</si>
  <si>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</si>
  <si>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</si>
  <si>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</si>
  <si>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</si>
  <si>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</si>
  <si>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</si>
  <si>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</si>
  <si>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</si>
  <si>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</si>
  <si>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</si>
  <si>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</si>
  <si>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</si>
  <si>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</si>
  <si>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</si>
  <si>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</si>
  <si>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</si>
  <si>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</si>
  <si>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</si>
  <si>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</si>
  <si>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</si>
  <si>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</si>
  <si>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</si>
  <si>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</si>
  <si>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</si>
  <si>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</si>
  <si>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</si>
  <si>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</si>
  <si>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</si>
  <si>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</si>
  <si>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</si>
  <si>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</si>
  <si>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</si>
  <si>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</si>
  <si>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</si>
  <si>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</si>
  <si>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</si>
  <si>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</si>
  <si>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</si>
  <si>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</si>
  <si>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</si>
  <si>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</si>
  <si>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</si>
  <si>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</si>
  <si>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</si>
  <si>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</si>
  <si>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</si>
  <si>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</si>
  <si>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</si>
  <si>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</si>
  <si>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</si>
  <si>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</si>
  <si>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</si>
  <si>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</si>
  <si>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</si>
  <si>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PCM-20251105-00000364</t>
  </si>
  <si>
    <t>Emergency</t>
  </si>
  <si>
    <t xml:space="preserve">EM team moved ETA: 60 min </t>
  </si>
  <si>
    <t>PCM-20251104-00002193</t>
  </si>
  <si>
    <t>access Night Site located in deep desert &amp; dangerous area, ETA 110 min</t>
  </si>
  <si>
    <t>PCM-20251105-00000235</t>
  </si>
  <si>
    <t xml:space="preserve">access Night Site located in deep valleys &amp; dangerous area, 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</si>
</sst>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D3" sqre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303.28934513888817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45966.237771064814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45966.237771064814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45966.237771064814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45966.237771064814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45966.237771064814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45966.237771064814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45966.237771064814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45966.237771064814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45966.237771064814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45966.237771064814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45966.237771064814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45966.237771064814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45966.237771064814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45966.237771064814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45966.237771064814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45966.237771064814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45966.237771064814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45966.237771064814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45966.237771064814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45966.237771064814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45966.237771064814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45966.237771064814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45966.237771064814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45966.237771064814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45966.237771064814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45966.237771064814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45966.237771064814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45966.237771064814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45966.237771064814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45966.237771064814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45966.237771064814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45966.237771064814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45966.237771064814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45966.237771064814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45966.237771064814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45966.237771064814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45966.237771064814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45966.237771064814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45966.237771064814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45966.237771064814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45966.237771064814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45966.237771064814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45966.237771064814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45966.237771064814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45966.237771064814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45966.237771064814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45966.237771064814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45966.237771064814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45966.237771064814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45966.237771064814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45966.237771064814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45966.237771064814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45966.237771064814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45966.237771064814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45966.237771064814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45966.237771064814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45966.237771064814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45966.237771064814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45966.237771064814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45966.237771064814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45966.237771064814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45966.237771064814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45966.237771064814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45966.237771064814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45966.237771064814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45966.237771064814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45966.237771064814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45966.237771064814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45966.237771064814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45966.237771064814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45966.237771064814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45966.237771064814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45966.237771064814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45966.237771064814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45966.237771064814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45966.237771064814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45966.237771064814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45966.237771064814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45966.237771064814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45966.237771064814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45966.237771064814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45966.237771064814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45966.237771064814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45966.237771064814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45966.237771064814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45966.237771064814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45966.237771064814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45966.237771064814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45966.237771064814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45966.237771064814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45966.237771064814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45966.237771064814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45966.237771064814</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45966.237771064814</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25B3BDDF-6A62-4B94-BD87-42FF6931C8EE}"/>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141.23793310185283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7.4956877314834855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45966.237771064814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45966.237771064814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45966.237771064814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45966.237771064814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45966.237771064814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45966.237771064814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45966.237771064814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45966.237771064814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45966.237771064814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45966.237771064814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45966.237771064814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45966.237771064814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45966.237771064814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45966.237771064814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45966.237771064814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45966.237771064814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45966.237771064814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45966.237771064814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45966.237771064814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45966.237771064814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45966.237771064814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45966.237771064814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45966.237771064814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45966.237771064814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45966.237771064814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45966.237771064814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45966.237771064814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45966.237771064814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45966.237771064814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45966.237771064814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45966.237771064814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45966.237771064814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45966.237771064814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45966.237771064814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45966.237771064814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45966.237771064814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45966.237771064814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45966.237771064814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45966.237771064814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45966.237771064814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45966.237771064814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45966.237771064814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45966.237771064814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45966.237771064814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45966.237771064814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45966.237771064814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45966.237771064814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45966.237771064814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45966.237771064814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45966.237771064814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45966.237771064814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45966.237771064814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45966.237771064814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45966.237771064814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45966.237771064814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45966.237771064814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45966.237771064814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45966.237771064814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45966.237771064814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45966.237771064814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45966.237771064814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45966.237771064814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45966.237771064814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45966.237771064814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45966.237771064814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45966.237771064814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45966.237771064814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45966.237771064814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45966.237771064814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45966.237771064814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45966.237771064814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45966.237771064814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45966.237771064814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45966.237771064814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45966.237771064814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45966.237771064814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45966.237771064814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45966.237771064814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45966.237771064814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45966.237771064814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45966.237771064814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45966.237771064814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45966.237771064814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45966.237771064814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45966.237771064814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45966.237771064814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45966.237771064814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45966.237771064814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45966.237771064814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45966.237771064814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45966.237771064814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45966.237771064814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45966.237771064814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45966.237771064814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45966.237771064814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45966.237771064814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45966.237771064814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45966.237771064814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45966.237771064814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45966.237771064814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45966.237771064814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45966.237771064814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45966.237771064814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45966.237771064814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45966.237771064814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45966.237771064814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45966.237771064814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45966.237771064814</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45966.237771064814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45966.237771064814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45966.237771064814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45966.237771064814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45966.237771064814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45966.237771064814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45966.237771064814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45966.237771064814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45966.237771064814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45966.237771064814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45966.237771064814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45966.237771064814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45966.237771064814</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45966.237771064814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45966.237771064814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45966.237771064814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45966.237771064814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45966.237771064814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45966.237771064814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45966.237771064814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45966.237771064814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45966.237771064814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45966.237771064814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45966.237771064814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45966.237771064814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45966.237771064814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45966.237771064814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45966.237771064814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45966.237771064814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45966.237771064814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45966.237771064814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45966.237771064814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45966.237771064814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45966.237771064814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45966.237771064814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45966.237771064814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45966.237771064814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45966.237771064814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45966.237771064814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45966.237771064814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45966.237771064814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45966.237771064814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45966.237771064814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45966.237771064814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45966.237771064814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45966.237771064814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45966.237771064814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45966.237771064814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45966.237771064814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45966.237771064814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45966.237771064814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45966.237771064814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45966.237771064814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45966.237771064814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45966.237771064814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45966.237771064814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45966.237771064814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45966.237771064814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45966.237771064814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45966.237771064814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45966.237771064814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45966.237771064814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45966.237771064814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45966.237771064814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45966.237771064814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45966.237771064814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45966.237771064814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45966.237771064814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45966.237771064814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45966.237771064814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45966.237771064814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45966.237771064814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45966.237771064814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45966.237771064814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45966.237771064814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45966.237771064814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45966.237771064814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45966.237771064814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45966.237771064814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45966.237771064814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45966.237771064814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45966.237771064814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45966.237771064814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45966.237771064814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45966.237771064814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45966.237771064814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45966.237771064814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45966.237771064814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45966.237771064814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45966.237771064814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45966.237771064814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45966.237771064814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45966.237771064814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45966.237771064814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45966.237771064814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45966.237771064814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45966.237771064814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45966.237771064814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45966.237771064814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45966.237771064814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45966.237771064814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45966.237771064814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45966.237771064814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45966.237771064814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45966.237771064814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45966.237771064814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45966.237771064814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45966.237771064814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45966.237771064814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45966.237771064814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45966.237771064814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45966.237771064814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45966.237771064814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45966.237771064814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45966.237771064814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45966.237771064814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45966.237771064814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45966.237771064814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45966.237771064814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45966.237771064814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45966.237771064814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45966.237771064814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45966.237771064814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45966.237771064814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45966.237771064814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45966.237771064814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45966.237771064814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45966.237771064814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45966.237771064814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45966.237771064814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45966.237771064814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45966.237771064814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45966.237771064814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45966.237771064814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45966.237771064814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45966.237771064814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45966.237771064814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45966.237771064814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45966.237771064814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45966.237771064814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45966.237771064814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45966.237771064814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45966.237771064814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45966.237771064814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45966.237771064814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45966.237771064814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45966.237771064814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45966.237771064814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45966.237771064814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45966.237771064814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45966.237771064814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45966.237771064814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45966.237771064814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45966.237771064814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45966.237771064814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45966.237771064814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45966.237771064814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45966.237771064814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45966.237771064814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45966.237771064814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45966.237771064814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45966.237771064814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45966.237771064814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45966.237771064814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45966.237771064814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45966.237771064814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45966.237771064814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45966.237771064814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45966.237771064814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45966.237771064814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45966.237771064814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45966.237771064814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45966.237771064814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45966.237771064814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45966.237771064814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45966.237771064814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45966.237771064814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45966.237771064814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45966.237771064814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45966.237771064814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45966.237771064814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45966.237771064814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45966.237771064814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45966.237771064814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45966.237771064814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45966.237771064814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45966.237771064814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45966.237771064814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45966.237771064814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45966.237771064814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45966.237771064814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45966.237771064814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45966.237771064814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45966.237771064814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45966.237771064814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45966.237771064814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45966.237771064814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45966.237771064814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45966.237771064814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45966.237771064814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45966.237771064814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45966.237771064814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45966.237771064814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45966.237771064814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45966.237771064814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45966.237771064814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45966.237771064814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45966.237771064814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45966.237771064814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45966.237771064814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45966.237771064814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45966.237771064814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45966.237771064814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45966.237771064814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45966.237771064814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45966.237771064814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45966.237771064814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45966.237771064814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45966.237771064814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45966.237771064814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45966.237771064814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45966.237771064814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45966.237771064814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45966.237771064814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45966.237771064814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45966.237771064814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45966.237771064814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45966.237771064814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45966.237771064814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45966.237771064814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45966.237771064814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45966.237771064814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45966.237771064814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45966.237771064814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45966.237771064814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45966.237771064814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45966.237771064814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45966.237771064814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45966.237771064814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45966.237771064814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45966.237771064814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45966.237771064814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45966.237771064814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45966.237771064814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45966.237771064814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45966.237771064814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45966.237771064814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45966.237771064814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45966.237771064814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45966.237771064814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45966.237771064814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45966.237771064814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45966.237771064814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45966.237771064814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45966.237771064814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45966.237771064814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45966.237771064814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45966.237771064814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45966.237771064814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45966.237771064814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45966.237771064814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45966.237771064814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45966.237771064814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45966.237771064814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45966.237771064814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45966.237771064814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45966.237771064814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45966.237771064814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45966.237771064814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45966.237771064814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45966.237771064814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45966.237771064814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45966.237771064814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45966.237771064814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45966.237771064814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45966.237771064814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45966.237771064814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45966.237771064814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45966.237771064814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45966.237771064814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45966.237771064814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45966.237771064814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45966.237771064814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45966.237771064814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45966.237771064814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45966.237771064814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45966.237771064814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45966.237771064814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45966.237771064814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45966.237771064814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45966.237771064814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45966.237771064814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45966.237771064814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45966.237771064814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45966.237771064814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45966.237771064814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45966.237771064814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45966.237771064814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45966.237771064814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45966.237771064814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45966.237771064814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45966.237771064814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45966.237771064814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45966.237771064814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45966.237771064814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45966.237771064814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45966.237771064814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45966.237771064814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45966.237771064814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45966.237771064814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45966.237771064814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45966.237771064814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45966.237771064814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45966.237771064814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45966.237771064814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45966.237771064814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45966.237771064814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45966.237771064814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45966.237771064814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45966.237771064814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45966.237771064814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45966.237771064814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45966.237771064814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45966.237771064814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45966.237771064814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45966.237771064814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45966.237771064814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45966.237771064814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45966.237771064814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45966.237771064814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45966.237771064814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45966.237771064814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45966.237771064814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45966.237771064814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45966.237771064814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45966.237771064814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45966.237771064814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45966.237771064814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45966.237771064814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45966.237771064814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45966.237771064814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45966.237771064814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45966.237771064814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45966.237771064814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45966.237771064814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45966.237771064814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45966.237771064814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45966.237771064814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45966.237771064814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45966.237771064814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45966.237771064814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45966.237771064814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45966.237771064814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45966.237771064814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45966.237771064814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45966.237771064814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45966.237771064814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45966.237771064814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45966.237771064814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45966.237771064814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45966.237771064814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45966.237771064814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45966.237771064814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45966.237771064814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45966.237771064814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45966.237771064814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45966.237771064814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45966.237771064814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45966.237771064814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45966.237771064814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45966.237771064814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45966.237771064814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45966.237771064814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45966.237771064814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45966.237771064814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45966.237771064814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45966.237771064814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45966.237771064814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45966.237771064814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45966.237771064814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45966.237771064814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45966.237771064814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45966.237771064814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45966.237771064814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45966.237771064814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45966.237771064814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45966.237771064814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45966.237771064814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45966.237771064814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45966.237771064814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45966.237771064814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45966.237771064814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45966.237771064814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45966.237771064814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45966.237771064814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45966.237771064814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45966.237771064814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45966.237771064814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45966.237771064814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45966.237771064814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45966.237771064814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45966.237771064814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45966.237771064814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45966.237771064814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45966.237771064814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45966.237771064814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45966.237771064814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45966.237771064814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45966.237771064814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45966.237771064814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45966.237771064814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45966.237771064814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45966.237771064814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45966.237771064814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45966.237771064814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45966.237771064814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45966.237771064814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45966.237771064814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45966.237771064814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45966.237771064814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45966.237771064814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45966.237771064814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45966.237771064814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45966.237771064814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45966.237771064814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45966.237771064814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45966.237771064814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45966.237771064814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45966.237771064814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45966.237771064814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45966.237771064814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45966.237771064814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45966.237771064814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45966.237771064814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45966.237771064814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45966.237771064814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45966.237771064814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45966.237771064814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45966.237771064814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45966.237771064814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45966.237771064814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45966.237771064814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45966.237771064814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45966.237771064814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45966.237771064814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45966.237771064814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45966.237771064814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45966.237771064814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45966.237771064814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45966.237771064814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45966.237771064814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45966.237771064814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45966.237771064814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45966.237771064814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45966.237771064814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45966.237771064814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45966.237771064814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45966.237771064814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45966.237771064814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45966.237771064814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45966.237771064814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45966.237771064814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45966.237771064814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45966.237771064814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45966.237771064814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45966.237771064814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45966.237771064814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45966.237771064814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45966.237771064814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45966.237771064814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45966.237771064814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45966.237771064814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45966.237771064814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45966.237771064814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45966.237771064814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45966.237771064814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45966.237771064814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45966.237771064814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45966.237771064814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45966.237771064814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45966.237771064814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45966.237771064814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45966.237771064814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45966.237771064814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45966.237771064814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45966.237771064814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45966.237771064814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45966.237771064814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45966.237771064814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45966.237771064814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45966.237771064814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45966.237771064814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45966.237771064814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45966.237771064814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45966.237771064814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45966.237771064814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45966.237771064814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45966.237771064814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45966.237771064814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45966.237771064814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45966.237771064814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45966.237771064814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45966.237771064814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45966.237771064814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45966.237771064814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45966.237771064814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45966.237771064814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45966.237771064814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45966.237771064814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45966.237771064814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45966.237771064814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45966.237771064814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45966.237771064814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45966.237771064814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45966.237771064814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45966.237771064814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45966.237771064814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45966.237771064814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45966.237771064814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45966.237771064814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45966.237771064814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45966.237771064814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45966.237771064814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45966.237771064814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45966.237771064814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45966.237771064814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45966.237771064814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45966.237771064814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45966.237771064814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45966.237771064814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45966.237771064814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45966.237771064814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45966.237771064814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45966.237771064814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45966.237771064814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45966.237771064814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45966.237771064814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45966.237771064814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45966.237771064814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45966.237771064814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45966.237771064814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45966.237771064814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45966.237771064814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45966.237771064814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45966.237771064814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45966.237771064814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45966.237771064814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45966.237771064814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45966.237771064814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45966.237771064814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45966.237771064814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45966.237771064814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45966.237771064814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45966.237771064814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45966.237771064814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45966.237771064814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45966.237771064814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45966.237771064814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45966.237771064814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45966.237771064814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45966.237771064814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45966.237771064814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45966.237771064814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45966.237771064814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45966.237771064814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45966.237771064814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45966.237771064814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45966.237771064814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45966.237771064814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45966.237771064814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45966.237771064814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45966.237771064814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45966.237771064814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45966.237771064814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45966.237771064814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45966.237771064814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45966.237771064814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45966.237771064814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45966.237771064814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45966.237771064814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45966.237771064814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45966.237771064814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45966.237771064814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45966.237771064814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45966.237771064814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45966.237771064814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45966.237771064814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45966.237771064814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45966.237771064814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45966.237771064814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45966.237771064814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45966.237771064814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45966.237771064814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45966.237771064814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45966.237771064814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45966.237771064814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45966.237771064814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45966.237771064814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45966.237771064814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45966.237771064814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45966.237771064814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45966.237771064814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45966.237771064814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45966.237771064814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45966.237771064814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45966.237771064814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45966.237771064814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45966.237771064814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45966.237771064814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45966.237771064814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45966.237771064814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45966.237771064814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45966.237771064814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45966.237771064814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45966.237771064814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45966.237771064814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45966.237771064814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45966.237771064814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45966.237771064814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45966.237771064814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45966.237771064814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45966.237771064814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45966.237771064814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45966.237771064814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45966.237771064814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45966.237771064814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45966.237771064814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45966.237771064814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45966.237771064814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45966.237771064814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45966.237771064814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45966.237771064814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45966.237771064814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45966.237771064814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45966.237771064814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45966.237771064814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45966.237771064814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45966.237771064814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45966.237771064814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45966.237771064814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45966.237771064814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45966.237771064814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45966.237771064814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45966.237771064814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45966.237771064814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45966.237771064814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45966.237771064814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45966.237771064814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45966.237771064814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45966.237771064814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45966.237771064814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45966.237771064814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45966.237771064814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45966.237771064814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45966.237771064814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45966.237771064814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45966.237771064814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45966.237771064814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45966.237771064814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45966.237771064814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45966.237771064814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45966.237771064814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45966.237771064814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45966.237771064814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45966.237771064814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45966.237771064814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45966.237771064814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45966.237771064814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45966.237771064814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45966.237771064814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45966.237771064814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45966.237771064814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45966.237771064814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45966.237771064814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45966.237771064814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45966.237771064814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45966.237771064814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45966.237771064814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45966.237771064814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45966.237771064814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45966.237771064814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45966.237771064814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45966.237771064814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45966.237771064814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45966.237771064814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45966.237771064814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45966.237771064814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45966.237771064814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45966.237771064814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45966.237771064814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45966.237771064814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45966.237771064814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45966.237771064814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45966.237771064814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45966.237771064814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45966.237771064814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45966.237771064814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45966.237771064814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45966.237771064814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45966.237771064814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45966.237771064814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45966.237771064814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45966.237771064814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45966.237771064814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45966.237771064814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45966.237771064814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45966.237771064814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45966.237771064814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45966.237771064814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45966.237771064814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45966.237771064814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45966.237771064814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45966.237771064814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45966.237771064814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45966.237771064814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45966.237771064814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45966.237771064814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45966.237771064814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45966.237771064814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45966.237771064814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45966.237771064814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45966.237771064814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45966.237771064814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45966.237771064814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45966.237771064814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45966.237771064814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45966.237771064814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45966.237771064814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45966.237771064814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45966.237771064814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45966.237771064814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45966.237771064814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45966.237771064814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45966.237771064814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45966.237771064814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45966.237771064814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45966.237771064814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45966.237771064814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45966.237771064814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45966.237771064814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45966.237771064814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45966.237771064814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45966.237771064814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45966.237771064814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45966.237771064814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45966.237771064814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45966.237771064814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45966.237771064814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45966.237771064814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45966.237771064814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45966.237771064814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45966.237771064814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45966.237771064814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45966.237771064814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45966.237771064814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45966.237771064814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45966.237771064814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45966.237771064814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45966.237771064814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45966.237771064814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45966.237771064814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45966.237771064814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45966.237771064814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45966.237771064814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45966.237771064814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45966.237771064814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45966.237771064814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45966.237771064814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45966.237771064814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45966.237771064814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45966.237771064814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45966.237771064814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45966.237771064814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45966.237771064814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45966.237771064814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45966.237771064814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45966.237771064814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45966.237771064814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45966.237771064814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45966.237771064814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45966.237771064814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45966.237771064814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45966.237771064814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45966.237771064814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45966.237771064814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45966.237771064814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45966.237771064814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45966.237771064814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45966.237771064814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45966.237771064814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45966.237771064814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45966.237771064814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45966.237771064814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45966.237771064814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45966.237771064814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45966.237771064814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45966.237771064814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45966.237771064814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45966.237771064814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45966.237771064814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45966.237771064814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45966.237771064814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45966.237771064814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45966.237771064814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45966.237771064814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45966.237771064814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45966.237771064814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45966.237771064814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45966.237771064814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45966.237771064814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45966.237771064814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45966.237771064814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45966.237771064814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45966.237771064814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45966.237771064814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45966.237771064814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45966.237771064814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45966.237771064814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45966.237771064814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45966.237771064814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45966.237771064814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45966.237771064814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45966.237771064814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45966.237771064814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45966.237771064814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45966.237771064814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45966.237771064814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45966.237771064814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45966.237771064814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45966.237771064814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45966.237771064814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45966.237771064814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45966.237771064814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45966.237771064814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45966.237771064814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45966.237771064814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45966.237771064814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45966.237771064814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45966.237771064814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45966.237771064814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45966.237771064814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45966.237771064814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45966.237771064814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45966.237771064814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45966.237771064814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45966.237771064814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45966.237771064814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45966.237771064814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45966.237771064814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45966.237771064814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45966.237771064814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45966.237771064814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45966.237771064814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45966.237771064814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45966.237771064814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45966.237771064814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45966.237771064814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45966.237771064814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45966.237771064814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45966.237771064814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45966.237771064814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45966.237771064814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45966.237771064814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45966.237771064814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45966.237771064814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45966.237771064814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45966.237771064814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45966.237771064814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45966.237771064814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45966.237771064814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45966.237771064814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45966.237771064814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45966.237771064814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45966.237771064814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45966.237771064814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45966.237771064814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45966.237771064814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45966.237771064814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45966.237771064814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45966.237771064814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45966.237771064814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45966.237771064814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45966.237771064814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45966.237771064814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45966.237771064814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45966.237771064814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45966.237771064814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45966.237771064814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45966.237771064814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45966.237771064814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45966.237771064814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45966.237771064814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45966.237771064814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45966.237771064814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45966.237771064814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45966.237771064814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45966.237771064814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45966.237771064814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45966.237771064814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45966.237771064814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45966.237771064814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45966.237771064814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45966.237771064814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45966.237771064814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45966.237771064814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45966.237771064814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45966.237771064814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45966.237771064814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45966.237771064814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45966.237771064814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45966.237771064814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45966.237771064814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45966.237771064814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45966.237771064814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45966.237771064814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45966.237771064814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45966.237771064814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45966.237771064814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45966.237771064814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45966.237771064814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45966.237771064814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45966.237771064814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45966.237771064814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45966.237771064814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45966.237771064814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45966.237771064814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45966.237771064814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45966.237771064814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45966.237771064814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45966.237771064814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45966.237771064814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45966.237771064814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45966.237771064814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45966.237771064814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45966.237771064814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45966.237771064814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45966.237771064814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45966.237771064814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45966.237771064814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45966.237771064814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45966.237771064814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45966.237771064814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45966.237771064814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45966.237771064814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45966.237771064814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45966.237771064814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45966.237771064814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45966.237771064814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45966.237771064814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45966.237771064814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45966.237771064814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45966.237771064814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45966.237771064814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45966.237771064814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45966.237771064814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45966.237771064814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45966.237771064814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45966.237771064814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45966.237771064814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45966.237771064814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45966.237771064814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45966.237771064814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45966.237771064814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45966.237771064814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45966.237771064814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45966.237771064814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45966.237771064814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45966.237771064814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45966.237771064814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45966.237771064814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45966.237771064814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45966.237771064814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45966.237771064814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45966.237771064814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45966.237771064814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45966.237771064814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45966.237771064814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45966.237771064814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45966.237771064814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45966.237771064814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45966.237771064814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45966.237771064814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45966.237771064814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45966.237771064814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45966.237771064814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45966.237771064814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45966.237771064814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45966.237771064814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45966.237771064814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45966.237771064814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45966.237771064814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45966.237771064814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45966.237771064814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45966.237771064814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45966.237771064814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45966.237771064814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45966.237771064814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45966.237771064814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45966.237771064814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45966.237771064814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45966.237771064814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45966.237771064814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45966.237771064814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45966.237771064814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45966.237771064814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45966.237771064814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45966.237771064814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45966.237771064814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45966.237771064814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45966.237771064814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45966.237771064814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45966.237771064814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45966.237771064814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45966.237771064814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45966.237771064814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45966.237771064814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45966.237771064814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45966.237771064814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45966.237771064814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45966.237771064814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45966.237771064814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45966.237771064814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45966.237771064814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45966.237771064814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45966.237771064814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45966.237771064814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45966.237771064814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45966.237771064814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45966.237771064814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45966.237771064814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45966.237771064814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45966.237771064814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45966.237771064814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45966.237771064814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45966.237771064814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45966.237771064814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45966.237771064814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45966.237771064814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45966.237771064814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45966.237771064814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45966.237771064814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45966.237771064814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45966.237771064814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45966.237771064814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45966.237771064814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45966.237771064814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45966.237771064814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45966.237771064814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45966.237771064814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45966.237771064814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45966.237771064814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45966.237771064814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45966.237771064814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45966.237771064814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45966.237771064814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45966.237771064814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45966.237771064814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45966.237771064814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45966.237771064814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45966.237771064814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45966.237771064814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45966.237771064814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45966.237771064814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45966.237771064814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262.7570534722181</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45966.237771064814</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45966.237771064814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45966.237771064814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45966.237771064814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45966.237771064814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45966.237771064814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45966.237771064814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45966.237771064814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45966.237771064814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45966.237771064814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45966.237771064814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45966.237771064814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45966.237771064814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45966.237771064814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45966.237771064814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45966.237771064814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45966.237771064814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45966.237771064814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45966.237771064814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45966.237771064814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45966.237771064814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45966.237771064814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45966.237771064814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45966.237771064814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45966.237771064814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45966.237771064814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45966.237771064814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45966.237771064814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45966.237771064814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45966.237771064814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45966.237771064814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45966.237771064814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45966.237771064814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45966.237771064814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45966.237771064814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45966.237771064814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45966.237771064814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45966.237771064814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45966.237771064814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45966.237771064814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45966.237771064814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45966.237771064814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45966.237771064814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45966.237771064814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45966.237771064814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45966.237771064814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45966.237771064814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45966.237771064814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45966.237771064814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45966.237771064814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45966.237771064814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45966.237771064814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45966.237771064814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45966.237771064814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45966.237771064814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45966.237771064814</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45966.237771064814</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74.405710879625985</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40.04889374999766</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17.576659953701892</v>
      </c>
      <c r="H4" s="152">
        <v>45948.661111111112</v>
      </c>
      <c r="I4" s="151" t="str">
        <f>IFERROR(VLOOKUP(D4,DB!A:F,6,0),"")</f>
        <v>SCECO</v>
      </c>
      <c r="J4" s="151" t="str">
        <f>IFERROR(VLOOKUP(D4,DB!A:G,7,0),"")</f>
        <v>Dead</v>
      </c>
      <c r="K4" s="151" t="s">
        <v>39115</v>
      </c>
      <c r="L4" s="151" t="str">
        <f>IFERROR(VLOOKUP(D4,DB!A:I,9,0),"")</f>
        <v>Latis</v>
      </c>
    </row>
    <row r="5" spans="1:13" ht="15">
      <c r="A5" s="151" t="s">
        <v>39116</v>
      </c>
      <c r="B5" s="151" t="str">
        <f>IFERROR(VLOOKUP(D5,DB!A:K,11,0),"")</f>
        <v>R5</v>
      </c>
      <c r="C5" s="151">
        <v>38</v>
      </c>
      <c r="D5" s="151" t="s">
        <v>34768</v>
      </c>
      <c r="E5" s="151" t="s">
        <v>39117</v>
      </c>
      <c r="F5" s="152">
        <v>45966.233495370368</v>
      </c>
      <c r="G5" s="153">
        <f ca="1">IFERROR(NOW()-F5,"")</f>
        <v>4.2756944458233193E-3</v>
      </c>
      <c r="H5" s="152">
        <v>45966.224583333336</v>
      </c>
      <c r="I5" s="151" t="str">
        <f>IFERROR(VLOOKUP(D5,DB!A:F,6,0),"")</f>
        <v>Generator-SG</v>
      </c>
      <c r="J5" s="151" t="str">
        <f>IFERROR(VLOOKUP(D5,DB!A:G,7,0),"")</f>
        <v>Good</v>
      </c>
      <c r="K5" s="151" t="s">
        <v>39118</v>
      </c>
      <c r="L5" s="151" t="str">
        <f>IFERROR(VLOOKUP(D5,DB!A:I,9,0),"")</f>
        <v>Latis</v>
      </c>
    </row>
    <row r="6" spans="1:13" ht="15">
      <c r="A6" s="151"/>
      <c r="B6" s="151" t="str">
        <f>IFERROR(VLOOKUP(D6,DB!A:K,11,0),"")</f>
        <v/>
      </c>
      <c r="C6" s="151"/>
      <c r="D6" s="151"/>
      <c r="E6" s="151"/>
      <c r="F6" s="152"/>
      <c r="G6" s="153">
        <f ca="1">IFERROR(NOW()-F6,"")</f>
        <v>45966.237771064814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45966.237771064814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45966.237771064814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45966.237771064814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45966.237771064814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45966.237771064814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45966.237771064814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45966.237771064814</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45966.237771064814</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45966.237771064814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45966.237771064814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45966.237771064814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45966.237771064814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45966.237771064814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45966.237771064814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45966.237771064814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45966.237771064814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45966.237771064814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45966.237771064814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45966.237771064814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45966.237771064814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45966.237771064814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45966.237771064814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45966.237771064814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45966.237771064814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45966.237771064814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45966.237771064814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45966.237771064814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45966.237771064814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45966.237771064814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45966.237771064814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45966.237771064814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45966.237771064814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45966.237771064814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45966.237771064814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45966.237771064814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45966.237771064814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45966.237771064814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45966.237771064814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45966.237771064814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45966.237771064814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45966.237771064814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45966.237771064814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45966.237771064814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45966.237771064814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45966.237771064814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45966.237771064814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45966.237771064814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45966.237771064814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45966.237771064814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45966.237771064814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45966.237771064814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45966.237771064814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45966.237771064814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45966.237771064814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45966.237771064814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45966.237771064814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45966.237771064814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45966.237771064814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45966.237771064814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45966.237771064814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45966.237771064814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45966.237771064814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45966.237771064814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45966.237771064814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45966.237771064814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45966.237771064814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45966.237771064814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45966.237771064814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45966.237771064814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45966.237771064814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45966.237771064814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45966.237771064814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45966.237771064814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45966.237771064814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45966.237771064814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45966.237771064814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45966.237771064814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45966.237771064814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45966.237771064814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45966.237771064814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45966.237771064814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45966.237771064814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45966.237771064814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45966.237771064814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45966.237771064814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45966.237771064814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45966.237771064814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45966.237771064814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45966.237771064814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45966.237771064814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45966.237771064814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45966.237771064814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45966.237771064814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45966.237771064814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45966.237771064814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45966.237771064814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45966.237771064814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45966.237771064814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45966.237771064814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45966.237771064814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45966.237771064814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45966.237771064814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45966.237771064814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45966.237771064814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45966.237771064814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45966.237771064814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45966.237771064814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45966.237771064814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45966.237771064814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45966.237771064814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45966.237771064814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45966.237771064814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45966.237771064814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45966.237771064814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45966.237771064814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45966.237771064814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45966.237771064814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45966.237771064814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45966.237771064814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45966.237771064814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45966.237771064814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45966.237771064814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45966.237771064814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45966.237771064814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45966.237771064814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45966.237771064814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45966.237771064814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45966.237771064814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45966.237771064814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45966.237771064814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45966.237771064814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45966.237771064814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45966.237771064814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45966.237771064814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45966.237771064814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45966.237771064814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45966.237771064814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45966.237771064814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45966.237771064814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45966.237771064814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45966.237771064814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45966.237771064814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45966.237771064814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45966.237771064814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45966.237771064814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45966.237771064814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45966.237771064814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45966.237771064814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45966.237771064814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45966.237771064814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45966.237771064814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45966.237771064814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45966.237771064814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45966.237771064814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45966.237771064814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45966.237771064814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45966.237771064814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45966.237771064814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45966.237771064814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45966.237771064814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45966.237771064814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45966.237771064814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45966.237771064814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45966.237771064814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45966.237771064814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45966.237771064814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45966.237771064814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45966.237771064814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45966.237771064814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45966.237771064814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45966.237771064814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45966.237771064814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45966.237771064814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45966.237771064814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45966.237771064814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45966.237771064814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45966.237771064814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45966.237771064814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45966.237771064814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45966.237771064814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45966.237771064814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45966.237771064814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45966.237771064814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45966.237771064814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45966.237771064814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45966.237771064814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45966.237771064814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45966.237771064814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45966.237771064814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45966.237771064814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45966.237771064814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45966.237771064814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45966.237771064814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45966.237771064814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45966.237771064814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45966.237771064814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45966.237771064814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45966.237771064814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45966.237771064814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45966.237771064814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45966.237771064814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45966.237771064814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45966.237771064814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45966.237771064814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45966.237771064814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45966.237771064814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45966.237771064814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45966.237771064814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45966.237771064814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45966.237771064814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45966.237771064814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45966.237771064814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45966.237771064814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45966.237771064814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45966.237771064814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45966.237771064814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45966.237771064814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45966.237771064814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45966.237771064814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45966.237771064814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45966.237771064814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45966.237771064814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45966.237771064814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45966.237771064814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45966.237771064814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45966.237771064814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45966.237771064814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45966.237771064814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45966.237771064814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45966.237771064814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45966.237771064814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45966.237771064814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45966.237771064814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45966.237771064814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45966.237771064814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45966.237771064814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45966.237771064814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45966.237771064814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45966.237771064814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45966.237771064814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45966.237771064814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45966.237771064814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45966.237771064814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45966.237771064814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45966.237771064814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45966.237771064814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45966.237771064814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45966.237771064814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45966.237771064814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45966.237771064814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45966.237771064814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45966.237771064814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45966.237771064814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45966.237771064814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45966.237771064814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45966.237771064814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45966.237771064814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45966.237771064814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45966.237771064814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45966.237771064814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45966.237771064814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45966.237771064814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45966.237771064814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45966.237771064814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45966.237771064814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45966.237771064814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45966.237771064814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45966.237771064814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45966.237771064814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45966.237771064814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45966.237771064814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45966.237771064814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45966.237771064814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45966.237771064814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45966.237771064814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45966.237771064814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45966.237771064814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45966.237771064814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45966.237771064814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45966.237771064814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45966.237771064814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45966.237771064814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45966.237771064814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45966.237771064814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45966.237771064814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45966.237771064814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45966.237771064814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45966.237771064814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45966.237771064814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45966.237771064814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45966.237771064814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45966.237771064814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45966.237771064814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45966.237771064814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45966.237771064814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45966.237771064814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45966.237771064814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45966.237771064814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45966.237771064814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45966.237771064814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45966.237771064814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45966.237771064814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45966.237771064814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45966.237771064814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45966.237771064814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45966.237771064814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45966.237771064814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45966.237771064814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45966.237771064814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45966.237771064814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45966.237771064814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45966.237771064814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45966.237771064814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45966.237771064814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45966.237771064814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45966.237771064814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45966.237771064814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45966.237771064814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45966.237771064814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45966.237771064814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45966.237771064814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45966.237771064814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45966.237771064814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45966.237771064814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45966.237771064814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45966.237771064814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45966.237771064814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45966.237771064814</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39119</v>
      </c>
      <c r="B2" s="171" t="str">
        <f>IFERROR(VLOOKUP(D2,DB!A:K,11,0),"")</f>
        <v>R6</v>
      </c>
      <c r="C2" s="168">
        <v>1</v>
      </c>
      <c r="D2" s="171" t="s">
        <v>38995</v>
      </c>
      <c r="E2" s="102" t="s">
        <v>39021</v>
      </c>
      <c r="F2" s="173">
        <v>45965.823483796295</v>
      </c>
      <c r="G2" s="115">
        <f ca="1">IFERROR(NOW()-F2,"-")</f>
        <v>0.41428726851881947</v>
      </c>
      <c r="H2" s="173">
        <v>45965.794849537036</v>
      </c>
      <c r="I2" s="171" t="str">
        <f>IFERROR(VLOOKUP(D2,DB!A:F,6,0),"")</f>
        <v>Generator-SG</v>
      </c>
      <c r="J2" s="102" t="str">
        <f>IFERROR(VLOOKUP(D2,DB!A:G,7,0),"")</f>
        <v>Vandalized</v>
      </c>
      <c r="K2" s="169" t="s">
        <v>39120</v>
      </c>
      <c r="L2" s="174" t="str">
        <f>IFERROR(VLOOKUP(D2,DB!A:I,9,0),"")</f>
        <v>Latis</v>
      </c>
    </row>
    <row r="3" spans="1:16383" ht="31.5" customHeight="1">
      <c r="A3" s="170" t="s">
        <v>39121</v>
      </c>
      <c r="B3" s="171" t="str">
        <f>IFERROR(VLOOKUP(D3,DB!A:K,11,0),"")</f>
        <v>R6</v>
      </c>
      <c r="C3" s="168">
        <v>2</v>
      </c>
      <c r="D3" s="171" t="s">
        <v>35976</v>
      </c>
      <c r="E3" s="102" t="s">
        <v>39021</v>
      </c>
      <c r="F3" s="173">
        <v>45966.139872685184</v>
      </c>
      <c r="G3" s="115">
        <f ca="1">IFERROR(NOW()-F3,"-")</f>
        <v>9.7898379630350973E-2</v>
      </c>
      <c r="H3" s="173">
        <v>45966.132962962962</v>
      </c>
      <c r="I3" s="171" t="str">
        <f>IFERROR(VLOOKUP(D3,DB!A:F,6,0),"")</f>
        <v>SCECO</v>
      </c>
      <c r="J3" s="102" t="str">
        <f>IFERROR(VLOOKUP(D3,DB!A:G,7,0),"")</f>
        <v>Vandalized</v>
      </c>
      <c r="K3" s="169" t="s">
        <v>39122</v>
      </c>
      <c r="L3" s="174" t="str">
        <f>IFERROR(VLOOKUP(D3,DB!A:I,9,0),"")</f>
        <v>Latis</v>
      </c>
    </row>
    <row r="4" spans="1:16383" ht="31.5" customHeight="1">
      <c r="A4" s="170"/>
      <c r="B4" s="171" t="str">
        <f>IFERROR(VLOOKUP(D4,DB!A:K,11,0),"")</f>
        <v/>
      </c>
      <c r="C4" s="168"/>
      <c r="D4" s="171"/>
      <c r="E4" s="102"/>
      <c r="F4" s="173"/>
      <c r="G4" s="115">
        <f ca="1">IFERROR(NOW()-F4,"-")</f>
        <v>45966.237771064814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45966.237771064814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45966.237771064814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45966.237771064814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45966.237771064814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45966.237771064814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45966.237771064814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45966.237771064814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45966.237771064814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45966.237771064814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45966.237771064814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45966.237771064814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45966.237771064814</v>
      </c>
      <c r="H16" s="173"/>
      <c r="I16" s="171" t="str">
        <f>IFERROR(VLOOKUP(D16,DB!A:F,6,0),"")</f>
        <v/>
      </c>
      <c r="J16" s="102" t="str">
        <f>IFERROR(VLOOKUP(D16,DB!A:G,7,0),"")</f>
        <v/>
      </c>
      <c r="K16" s="169"/>
      <c r="L16" s="174" t="str">
        <f>IFERROR(VLOOKUP(D16,DB!A:I,9,0),"")</f>
        <v/>
      </c>
    </row>
    <row r="17" spans="1:12" ht="31.5" customHeight="1">
      <c r="A17" s="103"/>
      <c r="B17" s="102" t="str">
        <f>IFERROR(VLOOKUP(D17,DB!A:K,11,0),"")</f>
        <v/>
      </c>
      <c r="C17" s="104"/>
      <c r="D17" s="102"/>
      <c r="E17" s="105"/>
      <c r="F17" s="106"/>
      <c r="G17" s="76">
        <f ca="1">IFERROR(NOW()-F17,"-")</f>
        <v>45966.237771064814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45966.237771064814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45966.237771064814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45966.237771064814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45966.237771064814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45966.237771064814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45966.237771064814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45966.237771064814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45966.237771064814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45966.237771064814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45966.237771064814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45966.237771064814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45966.237771064814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45966.237771064814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45966.237771064814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45966.237771064814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45966.237771064814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45966.237771064814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45966.237771064814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45966.237771064814</v>
      </c>
      <c r="H36" s="106"/>
      <c r="I36" s="102" t="str">
        <f>IFERROR(VLOOKUP(D36,DB!A:F,6,0),"")</f>
        <v/>
      </c>
      <c r="J36" s="101" t="str">
        <f>IFERROR(VLOOKUP(D36,DB!A:G,7,0),"")</f>
        <v/>
      </c>
      <c r="K36" s="107"/>
      <c r="L36" s="108"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2025-11-05T02:43:50Z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